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35" activeTab="0"/>
  </bookViews>
  <sheets>
    <sheet name="01.01.2017 " sheetId="1" r:id="rId1"/>
  </sheets>
  <definedNames>
    <definedName name="_xlnm.Print_Area" localSheetId="0">'01.01.2017 '!$A$1:$L$157</definedName>
  </definedNames>
  <calcPr fullCalcOnLoad="1"/>
</workbook>
</file>

<file path=xl/sharedStrings.xml><?xml version="1.0" encoding="utf-8"?>
<sst xmlns="http://schemas.openxmlformats.org/spreadsheetml/2006/main" count="162" uniqueCount="95">
  <si>
    <t>СОГЛАСОВАНО</t>
  </si>
  <si>
    <t>УТВЕРЖДАЮ</t>
  </si>
  <si>
    <t>Начальник Управления образования</t>
  </si>
  <si>
    <t>Штат в количестве 79.00 ед. с месячным фондом заработной</t>
  </si>
  <si>
    <t>Администрации Артинского городского округа</t>
  </si>
  <si>
    <t>заработной платы  1313991,66 рублей</t>
  </si>
  <si>
    <t>Е.А. Спешилова</t>
  </si>
  <si>
    <t>(                   )</t>
  </si>
  <si>
    <t>Директор</t>
  </si>
  <si>
    <t>МКОУ "Малотавринская СОШ" ___________Иванова Л.А.</t>
  </si>
  <si>
    <t>ШТАТНОЕ РАСПИСАНИЕ на 01.01.2017 г.</t>
  </si>
  <si>
    <t>МКОУ "Малотавринская СОШ"</t>
  </si>
  <si>
    <t>должность</t>
  </si>
  <si>
    <t>кол-во ставок</t>
  </si>
  <si>
    <t>кол-во человек</t>
  </si>
  <si>
    <t>Минимальный должностной оклад</t>
  </si>
  <si>
    <t>Повышающий коэффициент (25% за работу в сельской местности)</t>
  </si>
  <si>
    <t>Повышающие коэффициенты</t>
  </si>
  <si>
    <t xml:space="preserve">новый должностной оклад
</t>
  </si>
  <si>
    <t>Выплаты компенсационного характера</t>
  </si>
  <si>
    <t>Уральский коэффициент 15%</t>
  </si>
  <si>
    <t>всего в месяц</t>
  </si>
  <si>
    <t>Стимул. часть фикс.(44%)</t>
  </si>
  <si>
    <t>Надбавка за квалиф. категорию</t>
  </si>
  <si>
    <t>Персональный повыш. коэффициент</t>
  </si>
  <si>
    <t>ШКОЛА (областной бюджет)</t>
  </si>
  <si>
    <t>педагогические работники</t>
  </si>
  <si>
    <t>Учитель</t>
  </si>
  <si>
    <t>Педагог-психолог</t>
  </si>
  <si>
    <t>Итого:</t>
  </si>
  <si>
    <t>Итого по областному бюджету педагоги</t>
  </si>
  <si>
    <t>Стимулирующие</t>
  </si>
  <si>
    <t>Всего со стимулирующими</t>
  </si>
  <si>
    <t>непедагогические работники</t>
  </si>
  <si>
    <t>административно-управленческий персонал</t>
  </si>
  <si>
    <t>Директор школы</t>
  </si>
  <si>
    <t>Заместитель директора по учебно-воспитательной работе с детьми 85 %</t>
  </si>
  <si>
    <t>Заместитель директора по воспитательной работе с детьми 85 %</t>
  </si>
  <si>
    <t>административно-хозяйственный, инженерно-технический и производственный персонал</t>
  </si>
  <si>
    <t>Специалист по охране труда (гражданской обороне)</t>
  </si>
  <si>
    <t>Инженер-программист (программист)</t>
  </si>
  <si>
    <t>Специалист (инспектор) по кадрам</t>
  </si>
  <si>
    <t>Секретарь</t>
  </si>
  <si>
    <t>работники учебно-вспомогательного персонала</t>
  </si>
  <si>
    <t>Лаборант</t>
  </si>
  <si>
    <t>Работники культуры</t>
  </si>
  <si>
    <t>Библиотекарь</t>
  </si>
  <si>
    <t>Итого по областному бюджету непедагоги</t>
  </si>
  <si>
    <t>ШКОЛА (местный бюджет)</t>
  </si>
  <si>
    <t>Главный бухгалтер</t>
  </si>
  <si>
    <t>служащие</t>
  </si>
  <si>
    <t>Заведующий хозяйством</t>
  </si>
  <si>
    <t>Шеф-повар</t>
  </si>
  <si>
    <t>Бухгалтер</t>
  </si>
  <si>
    <t>обслуживающий персонал</t>
  </si>
  <si>
    <t>Вахтер (1 здание)</t>
  </si>
  <si>
    <t>Уборщик служебных и производственных помещений (2000кв.м)</t>
  </si>
  <si>
    <t>Машинист (оператор котельной) (2 здания)</t>
  </si>
  <si>
    <t>Слесарь-сантехник</t>
  </si>
  <si>
    <t>Дворник</t>
  </si>
  <si>
    <t>Водитель автобуса</t>
  </si>
  <si>
    <t>Механик (Ответственный за подвоз)</t>
  </si>
  <si>
    <t>Сторож (2 здания)</t>
  </si>
  <si>
    <t>работники пищеблока</t>
  </si>
  <si>
    <t>Повар</t>
  </si>
  <si>
    <t>Мойщик посуды</t>
  </si>
  <si>
    <t>Итого по местному бюджету</t>
  </si>
  <si>
    <t>ИТОГО ПО ШКОЛЕ областной и местный бюджет</t>
  </si>
  <si>
    <t>ДЕТСКИЙ САД с. Малая Тавра (областной бюджет)</t>
  </si>
  <si>
    <t>Старший воспитатель</t>
  </si>
  <si>
    <t>Воспитатель</t>
  </si>
  <si>
    <t>Музыкальный руководитель</t>
  </si>
  <si>
    <t>Помощник воспитателя (младший воспитатель)</t>
  </si>
  <si>
    <t>ДЕТСКИЙ САД с. Малая Тавра (местный бюджет)</t>
  </si>
  <si>
    <t>Подсобный рабочий</t>
  </si>
  <si>
    <t xml:space="preserve">Рабочий по стирке и ремонту белья </t>
  </si>
  <si>
    <t xml:space="preserve">Кастелянша </t>
  </si>
  <si>
    <t xml:space="preserve">Слесарь-сантехник </t>
  </si>
  <si>
    <t>Техник-электрик (электромонтер)</t>
  </si>
  <si>
    <t>Кухонный работник</t>
  </si>
  <si>
    <t>ИТОГО ПО ДЕТСКОМУ САДУ с. Малая Тавра областной и местный бюджет</t>
  </si>
  <si>
    <t>ДЕТСКИЙ САД д. Багышково (областной бюджет)</t>
  </si>
  <si>
    <t>Заведующий филиалом</t>
  </si>
  <si>
    <t>ДЕТСКИЙ САД с. Багышково (местный бюджет)</t>
  </si>
  <si>
    <t>Машинист (оператор котельной)</t>
  </si>
  <si>
    <t xml:space="preserve">Сторож </t>
  </si>
  <si>
    <t>ИТОГО ПО ДЕТСКОМУ САДУ д. Багышково областной и местный бюджет</t>
  </si>
  <si>
    <t>ИТОГО ПО УЧРЕЖДЕНИЮ</t>
  </si>
  <si>
    <t xml:space="preserve">Главный бухгалтер    МКОУ "Малотавринская СОШ"_________ Николаева Э.А.                         </t>
  </si>
  <si>
    <t>Главный бухгалтер МКУ АГО "КЦССО"</t>
  </si>
  <si>
    <t>Степанова Е.П.</t>
  </si>
  <si>
    <t>Старший экономист МКУ АГО "КЦССО"</t>
  </si>
  <si>
    <t>Кукушкина Ю.А.</t>
  </si>
  <si>
    <t xml:space="preserve">Проверил: </t>
  </si>
  <si>
    <t>Мангилева Т.М.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</si>
</sst>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4" fontId="11" fillId="0" borderId="16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wrapText="1"/>
    </xf>
    <xf numFmtId="4" fontId="11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wrapText="1"/>
    </xf>
    <xf numFmtId="4" fontId="10" fillId="0" borderId="21" xfId="0" applyNumberFormat="1" applyFont="1" applyBorder="1" applyAlignment="1">
      <alignment horizontal="center"/>
    </xf>
    <xf numFmtId="4" fontId="10" fillId="33" borderId="22" xfId="0" applyNumberFormat="1" applyFont="1" applyFill="1" applyBorder="1" applyAlignment="1">
      <alignment horizontal="center"/>
    </xf>
    <xf numFmtId="4" fontId="10" fillId="33" borderId="2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4" fontId="10" fillId="33" borderId="24" xfId="0" applyNumberFormat="1" applyFont="1" applyFill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0" fontId="11" fillId="0" borderId="12" xfId="0" applyFont="1" applyBorder="1" applyAlignment="1">
      <alignment wrapText="1"/>
    </xf>
    <xf numFmtId="4" fontId="13" fillId="0" borderId="14" xfId="0" applyNumberFormat="1" applyFont="1" applyBorder="1" applyAlignment="1">
      <alignment horizontal="center"/>
    </xf>
    <xf numFmtId="2" fontId="0" fillId="0" borderId="25" xfId="0" applyNumberFormat="1" applyBorder="1" applyAlignment="1">
      <alignment/>
    </xf>
    <xf numFmtId="0" fontId="11" fillId="0" borderId="26" xfId="0" applyFont="1" applyBorder="1" applyAlignment="1">
      <alignment wrapText="1"/>
    </xf>
    <xf numFmtId="4" fontId="13" fillId="0" borderId="27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10" fillId="0" borderId="28" xfId="0" applyFont="1" applyBorder="1" applyAlignment="1">
      <alignment wrapText="1"/>
    </xf>
    <xf numFmtId="4" fontId="10" fillId="0" borderId="29" xfId="0" applyNumberFormat="1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4" fontId="10" fillId="0" borderId="27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4" fontId="13" fillId="0" borderId="16" xfId="0" applyNumberFormat="1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4" fontId="11" fillId="0" borderId="31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4" fontId="11" fillId="0" borderId="14" xfId="0" applyNumberFormat="1" applyFont="1" applyBorder="1" applyAlignment="1">
      <alignment horizontal="center"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32" xfId="0" applyNumberFormat="1" applyBorder="1" applyAlignment="1">
      <alignment/>
    </xf>
    <xf numFmtId="4" fontId="11" fillId="0" borderId="11" xfId="0" applyNumberFormat="1" applyFont="1" applyBorder="1" applyAlignment="1">
      <alignment horizontal="center" wrapText="1"/>
    </xf>
    <xf numFmtId="0" fontId="11" fillId="0" borderId="30" xfId="0" applyFont="1" applyBorder="1" applyAlignment="1">
      <alignment wrapText="1"/>
    </xf>
    <xf numFmtId="4" fontId="13" fillId="0" borderId="31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4" fontId="11" fillId="0" borderId="16" xfId="0" applyNumberFormat="1" applyFont="1" applyBorder="1" applyAlignment="1">
      <alignment horizontal="center" wrapText="1"/>
    </xf>
    <xf numFmtId="4" fontId="11" fillId="0" borderId="17" xfId="0" applyNumberFormat="1" applyFont="1" applyBorder="1" applyAlignment="1">
      <alignment horizontal="center" wrapText="1"/>
    </xf>
    <xf numFmtId="4" fontId="11" fillId="0" borderId="19" xfId="0" applyNumberFormat="1" applyFont="1" applyBorder="1" applyAlignment="1">
      <alignment horizontal="center" wrapText="1"/>
    </xf>
    <xf numFmtId="4" fontId="10" fillId="0" borderId="21" xfId="0" applyNumberFormat="1" applyFont="1" applyBorder="1" applyAlignment="1">
      <alignment horizontal="center" wrapText="1"/>
    </xf>
    <xf numFmtId="2" fontId="10" fillId="33" borderId="22" xfId="0" applyNumberFormat="1" applyFont="1" applyFill="1" applyBorder="1" applyAlignment="1">
      <alignment horizontal="center"/>
    </xf>
    <xf numFmtId="2" fontId="10" fillId="0" borderId="34" xfId="0" applyNumberFormat="1" applyFont="1" applyBorder="1" applyAlignment="1">
      <alignment horizontal="center" wrapText="1"/>
    </xf>
    <xf numFmtId="4" fontId="10" fillId="0" borderId="34" xfId="0" applyNumberFormat="1" applyFont="1" applyBorder="1" applyAlignment="1">
      <alignment horizontal="center"/>
    </xf>
    <xf numFmtId="2" fontId="10" fillId="33" borderId="23" xfId="0" applyNumberFormat="1" applyFont="1" applyFill="1" applyBorder="1" applyAlignment="1">
      <alignment horizontal="center"/>
    </xf>
    <xf numFmtId="2" fontId="10" fillId="33" borderId="24" xfId="0" applyNumberFormat="1" applyFont="1" applyFill="1" applyBorder="1" applyAlignment="1">
      <alignment horizontal="center"/>
    </xf>
    <xf numFmtId="2" fontId="10" fillId="13" borderId="35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4" fontId="10" fillId="0" borderId="36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2" fontId="2" fillId="34" borderId="3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10" fillId="13" borderId="40" xfId="0" applyFont="1" applyFill="1" applyBorder="1" applyAlignment="1">
      <alignment horizontal="center" wrapText="1"/>
    </xf>
    <xf numFmtId="0" fontId="10" fillId="13" borderId="41" xfId="0" applyFont="1" applyFill="1" applyBorder="1" applyAlignment="1">
      <alignment horizontal="center" wrapText="1"/>
    </xf>
    <xf numFmtId="0" fontId="10" fillId="34" borderId="40" xfId="0" applyFont="1" applyFill="1" applyBorder="1" applyAlignment="1">
      <alignment horizontal="center" wrapText="1"/>
    </xf>
    <xf numFmtId="0" fontId="10" fillId="34" borderId="41" xfId="0" applyFont="1" applyFill="1" applyBorder="1" applyAlignment="1">
      <alignment horizontal="center" wrapText="1"/>
    </xf>
    <xf numFmtId="0" fontId="10" fillId="34" borderId="43" xfId="0" applyFont="1" applyFill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0" fillId="0" borderId="32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O166"/>
  <sheetViews>
    <sheetView tabSelected="1" view="pageBreakPreview" zoomScale="90" zoomScaleSheetLayoutView="90" workbookViewId="0" topLeftCell="A115">
      <selection activeCell="D141" sqref="D141:K142"/>
    </sheetView>
  </sheetViews>
  <sheetFormatPr defaultColWidth="9.00390625" defaultRowHeight="12.75"/>
  <cols>
    <col min="1" max="1" width="26.875" style="0" customWidth="1"/>
    <col min="2" max="2" width="7.125" style="0" customWidth="1"/>
    <col min="3" max="3" width="7.875" style="0" customWidth="1"/>
    <col min="4" max="4" width="13.625" style="0" customWidth="1"/>
    <col min="5" max="5" width="14.625" style="0" customWidth="1"/>
    <col min="6" max="6" width="13.00390625" style="0" customWidth="1"/>
    <col min="7" max="7" width="13.125" style="0" customWidth="1"/>
    <col min="8" max="10" width="13.00390625" style="0" customWidth="1"/>
    <col min="11" max="11" width="13.75390625" style="0" customWidth="1"/>
    <col min="12" max="12" width="13.75390625" style="0" hidden="1" customWidth="1"/>
    <col min="13" max="13" width="13.625" style="0" hidden="1" customWidth="1"/>
    <col min="14" max="14" width="10.125" style="0" bestFit="1" customWidth="1"/>
    <col min="15" max="15" width="11.00390625" style="0" bestFit="1" customWidth="1"/>
  </cols>
  <sheetData>
    <row r="2" spans="1:11" ht="12.75">
      <c r="A2" s="1" t="s">
        <v>0</v>
      </c>
      <c r="H2" s="122" t="s">
        <v>1</v>
      </c>
      <c r="I2" s="122"/>
      <c r="J2" s="122"/>
      <c r="K2" s="122"/>
    </row>
    <row r="3" spans="1:11" ht="12.75">
      <c r="A3" t="s">
        <v>2</v>
      </c>
      <c r="H3" s="123" t="s">
        <v>3</v>
      </c>
      <c r="I3" s="123"/>
      <c r="J3" s="123"/>
      <c r="K3" s="123"/>
    </row>
    <row r="4" spans="1:11" ht="12" customHeight="1">
      <c r="A4" t="s">
        <v>4</v>
      </c>
      <c r="F4" s="2"/>
      <c r="H4" s="123" t="s">
        <v>5</v>
      </c>
      <c r="I4" s="123"/>
      <c r="J4" s="123"/>
      <c r="K4" s="123"/>
    </row>
    <row r="5" spans="1:11" ht="12.75">
      <c r="A5" s="3"/>
      <c r="B5" t="s">
        <v>6</v>
      </c>
      <c r="H5" s="4" t="s">
        <v>7</v>
      </c>
      <c r="I5" s="4"/>
      <c r="J5" s="4"/>
      <c r="K5" s="4"/>
    </row>
    <row r="6" spans="8:11" ht="12.75">
      <c r="H6" s="123"/>
      <c r="I6" s="123"/>
      <c r="J6" s="123"/>
      <c r="K6" s="123"/>
    </row>
    <row r="7" spans="8:11" ht="12.75">
      <c r="H7" s="4"/>
      <c r="I7" s="4"/>
      <c r="J7" s="4"/>
      <c r="K7" s="4"/>
    </row>
    <row r="8" spans="8:11" ht="15" customHeight="1">
      <c r="H8" s="123" t="s">
        <v>8</v>
      </c>
      <c r="I8" s="123"/>
      <c r="J8" s="123"/>
      <c r="K8" s="123"/>
    </row>
    <row r="9" spans="6:8" ht="12.75">
      <c r="F9" s="5"/>
      <c r="G9" s="5"/>
      <c r="H9" t="s">
        <v>9</v>
      </c>
    </row>
    <row r="10" spans="7:9" ht="12.75">
      <c r="G10" s="5"/>
      <c r="H10" s="5"/>
      <c r="I10" s="5"/>
    </row>
    <row r="12" spans="1:11" ht="19.5">
      <c r="A12" s="124" t="s">
        <v>10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9.5">
      <c r="A14" s="114" t="s">
        <v>11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3.5" thickBot="1">
      <c r="A15" s="6"/>
      <c r="B15" s="6"/>
      <c r="C15" s="6"/>
      <c r="D15" s="115"/>
      <c r="E15" s="115"/>
      <c r="F15" s="115"/>
      <c r="G15" s="6"/>
      <c r="H15" s="6"/>
      <c r="I15" s="6"/>
      <c r="J15" s="6"/>
      <c r="K15" s="6"/>
    </row>
    <row r="16" spans="1:12" ht="12.75" customHeight="1">
      <c r="A16" s="116" t="s">
        <v>12</v>
      </c>
      <c r="B16" s="108" t="s">
        <v>13</v>
      </c>
      <c r="C16" s="108" t="s">
        <v>14</v>
      </c>
      <c r="D16" s="108" t="s">
        <v>15</v>
      </c>
      <c r="E16" s="108" t="s">
        <v>16</v>
      </c>
      <c r="F16" s="118" t="s">
        <v>17</v>
      </c>
      <c r="G16" s="118"/>
      <c r="H16" s="108" t="s">
        <v>18</v>
      </c>
      <c r="I16" s="120" t="s">
        <v>19</v>
      </c>
      <c r="J16" s="108" t="s">
        <v>20</v>
      </c>
      <c r="K16" s="110" t="s">
        <v>21</v>
      </c>
      <c r="L16" s="112" t="s">
        <v>22</v>
      </c>
    </row>
    <row r="17" spans="1:12" ht="88.5" customHeight="1">
      <c r="A17" s="117"/>
      <c r="B17" s="109"/>
      <c r="C17" s="109"/>
      <c r="D17" s="109"/>
      <c r="E17" s="109"/>
      <c r="F17" s="7" t="s">
        <v>23</v>
      </c>
      <c r="G17" s="7" t="s">
        <v>24</v>
      </c>
      <c r="H17" s="119"/>
      <c r="I17" s="121"/>
      <c r="J17" s="109"/>
      <c r="K17" s="111"/>
      <c r="L17" s="112"/>
    </row>
    <row r="18" spans="1:12" ht="15" thickBot="1">
      <c r="A18" s="8">
        <v>1</v>
      </c>
      <c r="B18" s="9">
        <v>2</v>
      </c>
      <c r="C18" s="9">
        <v>3</v>
      </c>
      <c r="D18" s="9">
        <v>4</v>
      </c>
      <c r="E18" s="9">
        <v>5</v>
      </c>
      <c r="F18" s="9">
        <v>7</v>
      </c>
      <c r="G18" s="9">
        <v>8</v>
      </c>
      <c r="H18" s="9">
        <v>9</v>
      </c>
      <c r="I18" s="9"/>
      <c r="J18" s="9">
        <v>10</v>
      </c>
      <c r="K18" s="10">
        <v>11</v>
      </c>
      <c r="L18" s="113" t="e">
        <f>#REF!*0.442</f>
        <v>#REF!</v>
      </c>
    </row>
    <row r="19" spans="1:12" ht="16.5" thickBot="1">
      <c r="A19" s="99" t="s">
        <v>25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1"/>
      <c r="L19" s="113"/>
    </row>
    <row r="20" spans="1:12" ht="14.25" thickBot="1">
      <c r="A20" s="102" t="s">
        <v>26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4"/>
      <c r="L20" s="113"/>
    </row>
    <row r="21" spans="1:12" ht="15">
      <c r="A21" s="11" t="s">
        <v>27</v>
      </c>
      <c r="B21" s="12">
        <v>19.9</v>
      </c>
      <c r="C21" s="12">
        <v>18</v>
      </c>
      <c r="D21" s="12"/>
      <c r="E21" s="12"/>
      <c r="F21" s="12"/>
      <c r="G21" s="12"/>
      <c r="H21" s="12"/>
      <c r="I21" s="12"/>
      <c r="J21" s="13"/>
      <c r="K21" s="14"/>
      <c r="L21" s="113"/>
    </row>
    <row r="22" spans="1:12" ht="15">
      <c r="A22" s="15" t="s">
        <v>28</v>
      </c>
      <c r="B22" s="13">
        <v>1</v>
      </c>
      <c r="C22" s="13">
        <v>1</v>
      </c>
      <c r="D22" s="13"/>
      <c r="E22" s="13"/>
      <c r="F22" s="13"/>
      <c r="G22" s="13"/>
      <c r="H22" s="13"/>
      <c r="I22" s="13"/>
      <c r="J22" s="13"/>
      <c r="K22" s="16"/>
      <c r="L22" s="113"/>
    </row>
    <row r="23" spans="1:12" ht="16.5" thickBot="1">
      <c r="A23" s="17" t="s">
        <v>29</v>
      </c>
      <c r="B23" s="18">
        <f>B21+B22</f>
        <v>20.9</v>
      </c>
      <c r="C23" s="18">
        <f aca="true" t="shared" si="0" ref="C23:K23">C21+C22</f>
        <v>19</v>
      </c>
      <c r="D23" s="18">
        <f t="shared" si="0"/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  <c r="I23" s="18">
        <f t="shared" si="0"/>
        <v>0</v>
      </c>
      <c r="J23" s="18">
        <f t="shared" si="0"/>
        <v>0</v>
      </c>
      <c r="K23" s="18">
        <f t="shared" si="0"/>
        <v>0</v>
      </c>
      <c r="L23" s="113"/>
    </row>
    <row r="24" spans="1:12" ht="16.5" thickBot="1">
      <c r="A24" s="82" t="s">
        <v>30</v>
      </c>
      <c r="B24" s="83"/>
      <c r="C24" s="83"/>
      <c r="D24" s="83"/>
      <c r="E24" s="83"/>
      <c r="F24" s="83"/>
      <c r="G24" s="83"/>
      <c r="H24" s="83"/>
      <c r="I24" s="83"/>
      <c r="J24" s="84"/>
      <c r="K24" s="19">
        <v>405985.82</v>
      </c>
      <c r="L24" s="113"/>
    </row>
    <row r="25" spans="1:14" ht="16.5" thickBot="1">
      <c r="A25" s="82" t="s">
        <v>31</v>
      </c>
      <c r="B25" s="83"/>
      <c r="C25" s="83"/>
      <c r="D25" s="83"/>
      <c r="E25" s="83"/>
      <c r="F25" s="83"/>
      <c r="G25" s="83"/>
      <c r="H25" s="83"/>
      <c r="I25" s="83"/>
      <c r="J25" s="84"/>
      <c r="K25" s="20">
        <f>K26-K24</f>
        <v>80514.18</v>
      </c>
      <c r="L25" s="113"/>
      <c r="N25" s="21">
        <f>K25/K26</f>
        <v>0.16549677286742034</v>
      </c>
    </row>
    <row r="26" spans="1:12" ht="16.5" thickBot="1">
      <c r="A26" s="82" t="s">
        <v>32</v>
      </c>
      <c r="B26" s="83"/>
      <c r="C26" s="83"/>
      <c r="D26" s="83"/>
      <c r="E26" s="83"/>
      <c r="F26" s="83"/>
      <c r="G26" s="83"/>
      <c r="H26" s="83"/>
      <c r="I26" s="83"/>
      <c r="J26" s="84"/>
      <c r="K26" s="22">
        <v>486500</v>
      </c>
      <c r="L26" s="113"/>
    </row>
    <row r="27" spans="1:12" ht="13.5">
      <c r="A27" s="96" t="s">
        <v>33</v>
      </c>
      <c r="B27" s="97"/>
      <c r="C27" s="97"/>
      <c r="D27" s="97"/>
      <c r="E27" s="97"/>
      <c r="F27" s="97"/>
      <c r="G27" s="97"/>
      <c r="H27" s="97"/>
      <c r="I27" s="97"/>
      <c r="J27" s="97"/>
      <c r="K27" s="98"/>
      <c r="L27" s="113"/>
    </row>
    <row r="28" spans="1:12" ht="13.5" thickBot="1">
      <c r="A28" s="93" t="s">
        <v>34</v>
      </c>
      <c r="B28" s="94"/>
      <c r="C28" s="94"/>
      <c r="D28" s="94"/>
      <c r="E28" s="94"/>
      <c r="F28" s="94"/>
      <c r="G28" s="94"/>
      <c r="H28" s="94"/>
      <c r="I28" s="94"/>
      <c r="J28" s="94"/>
      <c r="K28" s="95"/>
      <c r="L28" s="113"/>
    </row>
    <row r="29" spans="1:12" ht="15">
      <c r="A29" s="11" t="s">
        <v>35</v>
      </c>
      <c r="B29" s="12">
        <v>1</v>
      </c>
      <c r="C29" s="12">
        <v>1</v>
      </c>
      <c r="D29" s="12"/>
      <c r="E29" s="12"/>
      <c r="F29" s="12"/>
      <c r="G29" s="12"/>
      <c r="H29" s="12"/>
      <c r="I29" s="12"/>
      <c r="J29" s="12"/>
      <c r="K29" s="14"/>
      <c r="L29" s="113"/>
    </row>
    <row r="30" spans="1:12" ht="45">
      <c r="A30" s="15" t="s">
        <v>36</v>
      </c>
      <c r="B30" s="13">
        <v>1</v>
      </c>
      <c r="C30" s="13">
        <v>1</v>
      </c>
      <c r="D30" s="13"/>
      <c r="E30" s="13"/>
      <c r="F30" s="13"/>
      <c r="G30" s="13"/>
      <c r="H30" s="13"/>
      <c r="I30" s="13"/>
      <c r="J30" s="13"/>
      <c r="K30" s="16"/>
      <c r="L30" s="113"/>
    </row>
    <row r="31" spans="1:12" ht="43.5" customHeight="1" thickBot="1">
      <c r="A31" s="15" t="s">
        <v>37</v>
      </c>
      <c r="B31" s="23">
        <v>0.5</v>
      </c>
      <c r="C31" s="24"/>
      <c r="D31" s="23"/>
      <c r="E31" s="25"/>
      <c r="F31" s="24"/>
      <c r="G31" s="24"/>
      <c r="H31" s="25"/>
      <c r="I31" s="24"/>
      <c r="J31" s="25"/>
      <c r="K31" s="26"/>
      <c r="L31" s="113"/>
    </row>
    <row r="32" spans="1:12" ht="16.5" thickBot="1">
      <c r="A32" s="17" t="s">
        <v>29</v>
      </c>
      <c r="B32" s="18">
        <f aca="true" t="shared" si="1" ref="B32:I32">B29+B30+B31</f>
        <v>2.5</v>
      </c>
      <c r="C32" s="18">
        <f t="shared" si="1"/>
        <v>2</v>
      </c>
      <c r="D32" s="18">
        <f t="shared" si="1"/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/>
      <c r="K32" s="27"/>
      <c r="L32" s="113"/>
    </row>
    <row r="33" spans="1:12" ht="12.75">
      <c r="A33" s="93" t="s">
        <v>38</v>
      </c>
      <c r="B33" s="94"/>
      <c r="C33" s="94"/>
      <c r="D33" s="94"/>
      <c r="E33" s="94"/>
      <c r="F33" s="94"/>
      <c r="G33" s="94"/>
      <c r="H33" s="94"/>
      <c r="I33" s="94"/>
      <c r="J33" s="94"/>
      <c r="K33" s="95"/>
      <c r="L33" s="113"/>
    </row>
    <row r="34" spans="1:12" ht="30">
      <c r="A34" s="15" t="s">
        <v>39</v>
      </c>
      <c r="B34" s="28">
        <v>1</v>
      </c>
      <c r="C34" s="28">
        <v>1</v>
      </c>
      <c r="D34" s="28"/>
      <c r="E34" s="28"/>
      <c r="F34" s="28"/>
      <c r="G34" s="28"/>
      <c r="H34" s="28"/>
      <c r="I34" s="28"/>
      <c r="J34" s="28"/>
      <c r="K34" s="29"/>
      <c r="L34" s="113"/>
    </row>
    <row r="35" spans="1:12" ht="30">
      <c r="A35" s="15" t="s">
        <v>40</v>
      </c>
      <c r="B35" s="28">
        <v>0.5</v>
      </c>
      <c r="C35" s="28"/>
      <c r="D35" s="28"/>
      <c r="E35" s="28"/>
      <c r="F35" s="28"/>
      <c r="G35" s="28"/>
      <c r="H35" s="28"/>
      <c r="I35" s="28"/>
      <c r="J35" s="28"/>
      <c r="K35" s="29"/>
      <c r="L35" s="113"/>
    </row>
    <row r="36" spans="1:12" ht="30">
      <c r="A36" s="15" t="s">
        <v>41</v>
      </c>
      <c r="B36" s="28">
        <v>0.5</v>
      </c>
      <c r="C36" s="28"/>
      <c r="D36" s="28"/>
      <c r="E36" s="28"/>
      <c r="F36" s="28"/>
      <c r="G36" s="28"/>
      <c r="H36" s="28"/>
      <c r="I36" s="28"/>
      <c r="J36" s="28"/>
      <c r="K36" s="29"/>
      <c r="L36" s="113"/>
    </row>
    <row r="37" spans="1:12" ht="15.75">
      <c r="A37" s="15" t="s">
        <v>42</v>
      </c>
      <c r="B37" s="28">
        <v>0.5</v>
      </c>
      <c r="C37" s="28">
        <v>1</v>
      </c>
      <c r="D37" s="28"/>
      <c r="E37" s="28"/>
      <c r="F37" s="28"/>
      <c r="G37" s="28"/>
      <c r="H37" s="28"/>
      <c r="I37" s="28"/>
      <c r="J37" s="28"/>
      <c r="K37" s="29"/>
      <c r="L37" s="113"/>
    </row>
    <row r="38" spans="1:12" ht="16.5" thickBot="1">
      <c r="A38" s="17" t="s">
        <v>29</v>
      </c>
      <c r="B38" s="18">
        <f>B34+B35+B36+B37</f>
        <v>2.5</v>
      </c>
      <c r="C38" s="18">
        <f aca="true" t="shared" si="2" ref="C38:I38">C34+C35+C36+C37</f>
        <v>2</v>
      </c>
      <c r="D38" s="18">
        <f t="shared" si="2"/>
        <v>0</v>
      </c>
      <c r="E38" s="18">
        <f t="shared" si="2"/>
        <v>0</v>
      </c>
      <c r="F38" s="18">
        <f t="shared" si="2"/>
        <v>0</v>
      </c>
      <c r="G38" s="18">
        <f t="shared" si="2"/>
        <v>0</v>
      </c>
      <c r="H38" s="18">
        <f t="shared" si="2"/>
        <v>0</v>
      </c>
      <c r="I38" s="18">
        <f t="shared" si="2"/>
        <v>0</v>
      </c>
      <c r="J38" s="18"/>
      <c r="K38" s="18"/>
      <c r="L38" s="113"/>
    </row>
    <row r="39" spans="1:12" ht="16.5" customHeight="1">
      <c r="A39" s="93" t="s">
        <v>43</v>
      </c>
      <c r="B39" s="94"/>
      <c r="C39" s="94"/>
      <c r="D39" s="94"/>
      <c r="E39" s="94"/>
      <c r="F39" s="94"/>
      <c r="G39" s="94"/>
      <c r="H39" s="94"/>
      <c r="I39" s="94"/>
      <c r="J39" s="94"/>
      <c r="K39" s="95"/>
      <c r="L39" s="113"/>
    </row>
    <row r="40" spans="1:12" ht="16.5" thickBot="1">
      <c r="A40" s="30" t="s">
        <v>44</v>
      </c>
      <c r="B40" s="23">
        <v>1</v>
      </c>
      <c r="C40" s="23"/>
      <c r="D40" s="23"/>
      <c r="E40" s="23"/>
      <c r="F40" s="23"/>
      <c r="G40" s="23"/>
      <c r="H40" s="23"/>
      <c r="I40" s="23"/>
      <c r="J40" s="23"/>
      <c r="K40" s="31"/>
      <c r="L40" s="113"/>
    </row>
    <row r="41" spans="1:12" ht="16.5" thickBot="1">
      <c r="A41" s="17" t="s">
        <v>29</v>
      </c>
      <c r="B41" s="18">
        <f>B40</f>
        <v>1</v>
      </c>
      <c r="C41" s="18">
        <f aca="true" t="shared" si="3" ref="C41:I41">C40</f>
        <v>0</v>
      </c>
      <c r="D41" s="18">
        <f t="shared" si="3"/>
        <v>0</v>
      </c>
      <c r="E41" s="18">
        <f t="shared" si="3"/>
        <v>0</v>
      </c>
      <c r="F41" s="18">
        <f t="shared" si="3"/>
        <v>0</v>
      </c>
      <c r="G41" s="18">
        <f t="shared" si="3"/>
        <v>0</v>
      </c>
      <c r="H41" s="18">
        <f t="shared" si="3"/>
        <v>0</v>
      </c>
      <c r="I41" s="18">
        <f t="shared" si="3"/>
        <v>0</v>
      </c>
      <c r="J41" s="18">
        <f>J40</f>
        <v>0</v>
      </c>
      <c r="K41" s="18">
        <f>K40</f>
        <v>0</v>
      </c>
      <c r="L41" s="113"/>
    </row>
    <row r="42" spans="1:12" ht="13.5" thickBot="1">
      <c r="A42" s="93" t="s">
        <v>45</v>
      </c>
      <c r="B42" s="94"/>
      <c r="C42" s="94"/>
      <c r="D42" s="94"/>
      <c r="E42" s="94"/>
      <c r="F42" s="94"/>
      <c r="G42" s="94"/>
      <c r="H42" s="94"/>
      <c r="I42" s="94"/>
      <c r="J42" s="94"/>
      <c r="K42" s="95"/>
      <c r="L42" s="32"/>
    </row>
    <row r="43" spans="1:12" ht="16.5" thickBot="1">
      <c r="A43" s="33" t="s">
        <v>46</v>
      </c>
      <c r="B43" s="34">
        <v>0.5</v>
      </c>
      <c r="C43" s="34">
        <v>1</v>
      </c>
      <c r="D43" s="34"/>
      <c r="E43" s="34"/>
      <c r="F43" s="34"/>
      <c r="G43" s="34"/>
      <c r="H43" s="34"/>
      <c r="I43" s="34"/>
      <c r="J43" s="34"/>
      <c r="K43" s="35"/>
      <c r="L43" s="32"/>
    </row>
    <row r="44" spans="1:12" ht="16.5" thickBot="1">
      <c r="A44" s="36" t="s">
        <v>29</v>
      </c>
      <c r="B44" s="37">
        <f>B43</f>
        <v>0.5</v>
      </c>
      <c r="C44" s="37">
        <f aca="true" t="shared" si="4" ref="C44:J44">C43</f>
        <v>1</v>
      </c>
      <c r="D44" s="37">
        <f t="shared" si="4"/>
        <v>0</v>
      </c>
      <c r="E44" s="37">
        <f t="shared" si="4"/>
        <v>0</v>
      </c>
      <c r="F44" s="37">
        <f t="shared" si="4"/>
        <v>0</v>
      </c>
      <c r="G44" s="37">
        <f t="shared" si="4"/>
        <v>0</v>
      </c>
      <c r="H44" s="37">
        <f t="shared" si="4"/>
        <v>0</v>
      </c>
      <c r="I44" s="37">
        <f t="shared" si="4"/>
        <v>0</v>
      </c>
      <c r="J44" s="37">
        <f t="shared" si="4"/>
        <v>0</v>
      </c>
      <c r="K44" s="37">
        <f>K43</f>
        <v>0</v>
      </c>
      <c r="L44" s="32"/>
    </row>
    <row r="45" spans="1:12" ht="18.75" customHeight="1" thickBot="1">
      <c r="A45" s="82" t="s">
        <v>47</v>
      </c>
      <c r="B45" s="83"/>
      <c r="C45" s="83"/>
      <c r="D45" s="83"/>
      <c r="E45" s="83"/>
      <c r="F45" s="83"/>
      <c r="G45" s="83"/>
      <c r="H45" s="83"/>
      <c r="I45" s="83"/>
      <c r="J45" s="84"/>
      <c r="K45" s="19">
        <v>110243.95</v>
      </c>
      <c r="L45" s="32"/>
    </row>
    <row r="46" spans="1:14" ht="16.5" thickBot="1">
      <c r="A46" s="82" t="s">
        <v>31</v>
      </c>
      <c r="B46" s="83"/>
      <c r="C46" s="83"/>
      <c r="D46" s="83"/>
      <c r="E46" s="83"/>
      <c r="F46" s="83"/>
      <c r="G46" s="83"/>
      <c r="H46" s="83"/>
      <c r="I46" s="83"/>
      <c r="J46" s="84"/>
      <c r="K46" s="20">
        <v>33072.72</v>
      </c>
      <c r="L46" s="32"/>
      <c r="N46" s="21">
        <f>K46/K47</f>
        <v>0.23076673495134933</v>
      </c>
    </row>
    <row r="47" spans="1:12" ht="16.5" customHeight="1" thickBot="1">
      <c r="A47" s="82" t="s">
        <v>32</v>
      </c>
      <c r="B47" s="83"/>
      <c r="C47" s="83"/>
      <c r="D47" s="83"/>
      <c r="E47" s="83"/>
      <c r="F47" s="83"/>
      <c r="G47" s="83"/>
      <c r="H47" s="83"/>
      <c r="I47" s="83"/>
      <c r="J47" s="84"/>
      <c r="K47" s="22">
        <v>143316.67</v>
      </c>
      <c r="L47" s="32"/>
    </row>
    <row r="48" spans="1:12" ht="16.5" thickBot="1">
      <c r="A48" s="90" t="s">
        <v>48</v>
      </c>
      <c r="B48" s="91"/>
      <c r="C48" s="91"/>
      <c r="D48" s="91"/>
      <c r="E48" s="91"/>
      <c r="F48" s="91"/>
      <c r="G48" s="91"/>
      <c r="H48" s="91"/>
      <c r="I48" s="91"/>
      <c r="J48" s="91"/>
      <c r="K48" s="92"/>
      <c r="L48" s="32"/>
    </row>
    <row r="49" spans="1:12" ht="13.5" thickBot="1">
      <c r="A49" s="105" t="s">
        <v>34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7"/>
      <c r="L49" s="32"/>
    </row>
    <row r="50" spans="1:12" ht="16.5" thickBot="1">
      <c r="A50" s="38" t="s">
        <v>49</v>
      </c>
      <c r="B50" s="34">
        <v>1</v>
      </c>
      <c r="C50" s="34">
        <v>1</v>
      </c>
      <c r="D50" s="34"/>
      <c r="E50" s="34"/>
      <c r="F50" s="39"/>
      <c r="G50" s="39"/>
      <c r="H50" s="34"/>
      <c r="I50" s="39"/>
      <c r="J50" s="34"/>
      <c r="K50" s="35"/>
      <c r="L50" s="32"/>
    </row>
    <row r="51" spans="1:12" ht="16.5" thickBot="1">
      <c r="A51" s="40" t="s">
        <v>29</v>
      </c>
      <c r="B51" s="18">
        <f aca="true" t="shared" si="5" ref="B51:K51">B50</f>
        <v>1</v>
      </c>
      <c r="C51" s="18">
        <f t="shared" si="5"/>
        <v>1</v>
      </c>
      <c r="D51" s="18">
        <f t="shared" si="5"/>
        <v>0</v>
      </c>
      <c r="E51" s="18">
        <f t="shared" si="5"/>
        <v>0</v>
      </c>
      <c r="F51" s="18">
        <f t="shared" si="5"/>
        <v>0</v>
      </c>
      <c r="G51" s="18">
        <f t="shared" si="5"/>
        <v>0</v>
      </c>
      <c r="H51" s="18">
        <f t="shared" si="5"/>
        <v>0</v>
      </c>
      <c r="I51" s="18">
        <f t="shared" si="5"/>
        <v>0</v>
      </c>
      <c r="J51" s="18">
        <f t="shared" si="5"/>
        <v>0</v>
      </c>
      <c r="K51" s="18">
        <f t="shared" si="5"/>
        <v>0</v>
      </c>
      <c r="L51" s="32"/>
    </row>
    <row r="52" spans="1:12" ht="13.5" thickBot="1">
      <c r="A52" s="93" t="s">
        <v>50</v>
      </c>
      <c r="B52" s="94"/>
      <c r="C52" s="94"/>
      <c r="D52" s="94"/>
      <c r="E52" s="94"/>
      <c r="F52" s="94"/>
      <c r="G52" s="94"/>
      <c r="H52" s="94"/>
      <c r="I52" s="94"/>
      <c r="J52" s="94"/>
      <c r="K52" s="95"/>
      <c r="L52" s="32"/>
    </row>
    <row r="53" spans="1:12" ht="15.75">
      <c r="A53" s="41" t="s">
        <v>51</v>
      </c>
      <c r="B53" s="12">
        <v>1</v>
      </c>
      <c r="C53" s="12">
        <v>1</v>
      </c>
      <c r="D53" s="12"/>
      <c r="E53" s="42"/>
      <c r="F53" s="12"/>
      <c r="G53" s="12"/>
      <c r="H53" s="12"/>
      <c r="I53" s="12"/>
      <c r="J53" s="42"/>
      <c r="K53" s="14"/>
      <c r="L53" s="32"/>
    </row>
    <row r="54" spans="1:12" ht="15.75">
      <c r="A54" s="43" t="s">
        <v>52</v>
      </c>
      <c r="B54" s="44">
        <v>1</v>
      </c>
      <c r="C54" s="44">
        <v>1</v>
      </c>
      <c r="D54" s="44"/>
      <c r="E54" s="28"/>
      <c r="F54" s="44"/>
      <c r="G54" s="44"/>
      <c r="H54" s="13"/>
      <c r="I54" s="44"/>
      <c r="J54" s="28"/>
      <c r="K54" s="16"/>
      <c r="L54" s="32"/>
    </row>
    <row r="55" spans="1:12" ht="16.5" thickBot="1">
      <c r="A55" s="45" t="s">
        <v>53</v>
      </c>
      <c r="B55" s="25">
        <v>1</v>
      </c>
      <c r="C55" s="25">
        <v>1</v>
      </c>
      <c r="D55" s="25"/>
      <c r="E55" s="23"/>
      <c r="F55" s="25"/>
      <c r="G55" s="25"/>
      <c r="H55" s="25"/>
      <c r="I55" s="25"/>
      <c r="J55" s="23"/>
      <c r="K55" s="46"/>
      <c r="L55" s="32"/>
    </row>
    <row r="56" spans="1:12" ht="16.5" thickBot="1">
      <c r="A56" s="17" t="s">
        <v>29</v>
      </c>
      <c r="B56" s="18">
        <f aca="true" t="shared" si="6" ref="B56:K56">B53+B54+B55</f>
        <v>3</v>
      </c>
      <c r="C56" s="18">
        <f t="shared" si="6"/>
        <v>3</v>
      </c>
      <c r="D56" s="18">
        <f t="shared" si="6"/>
        <v>0</v>
      </c>
      <c r="E56" s="18">
        <f t="shared" si="6"/>
        <v>0</v>
      </c>
      <c r="F56" s="18">
        <f t="shared" si="6"/>
        <v>0</v>
      </c>
      <c r="G56" s="18">
        <f t="shared" si="6"/>
        <v>0</v>
      </c>
      <c r="H56" s="18">
        <f t="shared" si="6"/>
        <v>0</v>
      </c>
      <c r="I56" s="18">
        <f t="shared" si="6"/>
        <v>0</v>
      </c>
      <c r="J56" s="18">
        <f t="shared" si="6"/>
        <v>0</v>
      </c>
      <c r="K56" s="18">
        <f t="shared" si="6"/>
        <v>0</v>
      </c>
      <c r="L56" s="32"/>
    </row>
    <row r="57" spans="1:13" ht="13.5" thickBot="1">
      <c r="A57" s="93" t="s">
        <v>54</v>
      </c>
      <c r="B57" s="94"/>
      <c r="C57" s="94"/>
      <c r="D57" s="94"/>
      <c r="E57" s="94"/>
      <c r="F57" s="94"/>
      <c r="G57" s="94"/>
      <c r="H57" s="94"/>
      <c r="I57" s="94"/>
      <c r="J57" s="94"/>
      <c r="K57" s="95"/>
      <c r="L57" s="47"/>
      <c r="M57" s="48"/>
    </row>
    <row r="58" spans="1:13" ht="15.75">
      <c r="A58" s="11" t="s">
        <v>55</v>
      </c>
      <c r="B58" s="12">
        <v>1</v>
      </c>
      <c r="C58" s="12">
        <v>1</v>
      </c>
      <c r="D58" s="12"/>
      <c r="E58" s="42"/>
      <c r="F58" s="12"/>
      <c r="G58" s="12"/>
      <c r="H58" s="12"/>
      <c r="I58" s="12"/>
      <c r="J58" s="42"/>
      <c r="K58" s="14"/>
      <c r="L58" s="49">
        <f aca="true" t="shared" si="7" ref="L58:L65">K58*0.442</f>
        <v>0</v>
      </c>
      <c r="M58" s="48">
        <f aca="true" t="shared" si="8" ref="M58:M65">L58+K58</f>
        <v>0</v>
      </c>
    </row>
    <row r="59" spans="1:13" ht="45">
      <c r="A59" s="15" t="s">
        <v>56</v>
      </c>
      <c r="B59" s="13">
        <v>3</v>
      </c>
      <c r="C59" s="13">
        <v>3</v>
      </c>
      <c r="D59" s="13"/>
      <c r="E59" s="28"/>
      <c r="F59" s="13"/>
      <c r="G59" s="13"/>
      <c r="H59" s="13"/>
      <c r="I59" s="13"/>
      <c r="J59" s="28"/>
      <c r="K59" s="16"/>
      <c r="L59" s="49">
        <f t="shared" si="7"/>
        <v>0</v>
      </c>
      <c r="M59" s="48">
        <f t="shared" si="8"/>
        <v>0</v>
      </c>
    </row>
    <row r="60" spans="1:15" ht="30">
      <c r="A60" s="15" t="s">
        <v>57</v>
      </c>
      <c r="B60" s="13">
        <v>3</v>
      </c>
      <c r="C60" s="13">
        <v>3</v>
      </c>
      <c r="D60" s="13"/>
      <c r="E60" s="28"/>
      <c r="F60" s="50"/>
      <c r="G60" s="13"/>
      <c r="H60" s="13"/>
      <c r="I60" s="13"/>
      <c r="J60" s="28"/>
      <c r="K60" s="16"/>
      <c r="L60" s="49">
        <f t="shared" si="7"/>
        <v>0</v>
      </c>
      <c r="M60" s="48">
        <f t="shared" si="8"/>
        <v>0</v>
      </c>
      <c r="O60" s="48"/>
    </row>
    <row r="61" spans="1:13" ht="27.75" customHeight="1">
      <c r="A61" s="15" t="s">
        <v>58</v>
      </c>
      <c r="B61" s="13">
        <v>1</v>
      </c>
      <c r="C61" s="13">
        <v>1</v>
      </c>
      <c r="D61" s="13"/>
      <c r="E61" s="28"/>
      <c r="F61" s="13"/>
      <c r="G61" s="13"/>
      <c r="H61" s="13"/>
      <c r="I61" s="13"/>
      <c r="J61" s="28"/>
      <c r="K61" s="16"/>
      <c r="L61" s="49">
        <f t="shared" si="7"/>
        <v>0</v>
      </c>
      <c r="M61" s="48">
        <f t="shared" si="8"/>
        <v>0</v>
      </c>
    </row>
    <row r="62" spans="1:13" ht="15.75">
      <c r="A62" s="15" t="s">
        <v>59</v>
      </c>
      <c r="B62" s="13">
        <v>1</v>
      </c>
      <c r="C62" s="13"/>
      <c r="D62" s="13"/>
      <c r="E62" s="28"/>
      <c r="F62" s="13"/>
      <c r="G62" s="13"/>
      <c r="H62" s="13"/>
      <c r="I62" s="13"/>
      <c r="J62" s="28"/>
      <c r="K62" s="16"/>
      <c r="L62" s="49">
        <f t="shared" si="7"/>
        <v>0</v>
      </c>
      <c r="M62" s="48">
        <f t="shared" si="8"/>
        <v>0</v>
      </c>
    </row>
    <row r="63" spans="1:13" ht="15.75">
      <c r="A63" s="51" t="s">
        <v>60</v>
      </c>
      <c r="B63" s="44">
        <v>1</v>
      </c>
      <c r="C63" s="44">
        <v>1</v>
      </c>
      <c r="D63" s="44"/>
      <c r="E63" s="52"/>
      <c r="F63" s="44"/>
      <c r="G63" s="44"/>
      <c r="H63" s="44"/>
      <c r="I63" s="44"/>
      <c r="J63" s="52"/>
      <c r="K63" s="53"/>
      <c r="L63" s="49">
        <f t="shared" si="7"/>
        <v>0</v>
      </c>
      <c r="M63" s="48">
        <f t="shared" si="8"/>
        <v>0</v>
      </c>
    </row>
    <row r="64" spans="1:13" ht="30">
      <c r="A64" s="51" t="s">
        <v>61</v>
      </c>
      <c r="B64" s="44">
        <v>1</v>
      </c>
      <c r="C64" s="44">
        <v>1</v>
      </c>
      <c r="D64" s="44"/>
      <c r="E64" s="52"/>
      <c r="F64" s="44"/>
      <c r="G64" s="44"/>
      <c r="H64" s="44"/>
      <c r="I64" s="44"/>
      <c r="J64" s="52"/>
      <c r="K64" s="53"/>
      <c r="L64" s="49">
        <f t="shared" si="7"/>
        <v>0</v>
      </c>
      <c r="M64" s="48">
        <f t="shared" si="8"/>
        <v>0</v>
      </c>
    </row>
    <row r="65" spans="1:13" ht="16.5" thickBot="1">
      <c r="A65" s="30" t="s">
        <v>62</v>
      </c>
      <c r="B65" s="25">
        <v>3</v>
      </c>
      <c r="C65" s="25">
        <v>2</v>
      </c>
      <c r="D65" s="25"/>
      <c r="E65" s="23"/>
      <c r="F65" s="25"/>
      <c r="G65" s="25"/>
      <c r="H65" s="25"/>
      <c r="I65" s="25"/>
      <c r="J65" s="23"/>
      <c r="K65" s="46"/>
      <c r="L65" s="49">
        <f t="shared" si="7"/>
        <v>0</v>
      </c>
      <c r="M65" s="48">
        <f t="shared" si="8"/>
        <v>0</v>
      </c>
    </row>
    <row r="66" spans="1:13" ht="16.5" thickBot="1">
      <c r="A66" s="17" t="s">
        <v>29</v>
      </c>
      <c r="B66" s="18">
        <f>B58+B59+B60+B61+B62+B65+B63+B64</f>
        <v>14</v>
      </c>
      <c r="C66" s="18">
        <f>SUM(C58:C65)</f>
        <v>12</v>
      </c>
      <c r="D66" s="18">
        <f>D58+D59+D60+D61+D62+D65+D63+D64</f>
        <v>0</v>
      </c>
      <c r="E66" s="18">
        <f>E58+E59+E60+E61+E62+E65</f>
        <v>0</v>
      </c>
      <c r="F66" s="18">
        <f>F58+F59+F60+F61+F62+F65</f>
        <v>0</v>
      </c>
      <c r="G66" s="18">
        <f>G58+G59+G60+G61+G62+G65+G63+G64</f>
        <v>0</v>
      </c>
      <c r="H66" s="18">
        <f>H58+H59+H60+H61+H62+H65+H63+H64</f>
        <v>0</v>
      </c>
      <c r="I66" s="18">
        <f>I58+I59+I60+I61+I62+I65+I63+I64</f>
        <v>0</v>
      </c>
      <c r="J66" s="18">
        <f>J58+J59+J60+J61+J62+J65+J63+J64</f>
        <v>0</v>
      </c>
      <c r="K66" s="18">
        <f>K58+K59+K60+K61+K62+K63+K64+K65</f>
        <v>0</v>
      </c>
      <c r="L66" s="54" t="e">
        <f>#REF!+L58+L59+L60+L61+L62+L65</f>
        <v>#REF!</v>
      </c>
      <c r="M66" s="55" t="e">
        <f>K66+L66</f>
        <v>#REF!</v>
      </c>
    </row>
    <row r="67" spans="1:13" ht="13.5" customHeight="1" thickBot="1">
      <c r="A67" s="79" t="s">
        <v>63</v>
      </c>
      <c r="B67" s="80"/>
      <c r="C67" s="80"/>
      <c r="D67" s="80"/>
      <c r="E67" s="80"/>
      <c r="F67" s="80"/>
      <c r="G67" s="80"/>
      <c r="H67" s="80"/>
      <c r="I67" s="80"/>
      <c r="J67" s="80"/>
      <c r="K67" s="81"/>
      <c r="L67" s="56"/>
      <c r="M67" s="48"/>
    </row>
    <row r="68" spans="1:13" ht="15.75">
      <c r="A68" s="11" t="s">
        <v>64</v>
      </c>
      <c r="B68" s="57">
        <v>1.5</v>
      </c>
      <c r="C68" s="57">
        <v>2</v>
      </c>
      <c r="D68" s="57"/>
      <c r="E68" s="42"/>
      <c r="F68" s="57"/>
      <c r="G68" s="57"/>
      <c r="H68" s="12"/>
      <c r="I68" s="57"/>
      <c r="J68" s="42"/>
      <c r="K68" s="58"/>
      <c r="L68" s="49">
        <f>K68*0.442</f>
        <v>0</v>
      </c>
      <c r="M68" s="48">
        <f>L68+K68</f>
        <v>0</v>
      </c>
    </row>
    <row r="69" spans="1:15" ht="15.75">
      <c r="A69" s="15" t="s">
        <v>65</v>
      </c>
      <c r="B69" s="50">
        <v>1</v>
      </c>
      <c r="C69" s="50"/>
      <c r="D69" s="50"/>
      <c r="E69" s="28"/>
      <c r="F69" s="50"/>
      <c r="G69" s="50"/>
      <c r="H69" s="13"/>
      <c r="I69" s="50"/>
      <c r="J69" s="28"/>
      <c r="K69" s="59"/>
      <c r="L69" s="49">
        <f>K69*0.442</f>
        <v>0</v>
      </c>
      <c r="M69" s="48">
        <f>L69+K69</f>
        <v>0</v>
      </c>
      <c r="O69" s="48"/>
    </row>
    <row r="70" spans="1:15" ht="16.5" thickBot="1">
      <c r="A70" s="17" t="s">
        <v>29</v>
      </c>
      <c r="B70" s="60">
        <f aca="true" t="shared" si="9" ref="B70:K70">B68+B69</f>
        <v>2.5</v>
      </c>
      <c r="C70" s="60">
        <f t="shared" si="9"/>
        <v>2</v>
      </c>
      <c r="D70" s="60">
        <f t="shared" si="9"/>
        <v>0</v>
      </c>
      <c r="E70" s="60">
        <f t="shared" si="9"/>
        <v>0</v>
      </c>
      <c r="F70" s="60">
        <f t="shared" si="9"/>
        <v>0</v>
      </c>
      <c r="G70" s="60">
        <f t="shared" si="9"/>
        <v>0</v>
      </c>
      <c r="H70" s="60">
        <f t="shared" si="9"/>
        <v>0</v>
      </c>
      <c r="I70" s="60">
        <f t="shared" si="9"/>
        <v>0</v>
      </c>
      <c r="J70" s="60">
        <f t="shared" si="9"/>
        <v>0</v>
      </c>
      <c r="K70" s="60">
        <f t="shared" si="9"/>
        <v>0</v>
      </c>
      <c r="L70" s="60" t="e">
        <f>L68+#REF!+#REF!+L69+#REF!</f>
        <v>#REF!</v>
      </c>
      <c r="M70" s="60" t="e">
        <f>M68+#REF!+#REF!+M69+#REF!</f>
        <v>#REF!</v>
      </c>
      <c r="O70" s="48"/>
    </row>
    <row r="71" spans="1:13" ht="16.5" thickBot="1">
      <c r="A71" s="82" t="s">
        <v>66</v>
      </c>
      <c r="B71" s="83"/>
      <c r="C71" s="83"/>
      <c r="D71" s="83"/>
      <c r="E71" s="83"/>
      <c r="F71" s="83"/>
      <c r="G71" s="83"/>
      <c r="H71" s="83"/>
      <c r="I71" s="83"/>
      <c r="J71" s="84"/>
      <c r="K71" s="61">
        <v>178143.36</v>
      </c>
      <c r="L71" s="62"/>
      <c r="M71" s="63"/>
    </row>
    <row r="72" spans="1:14" ht="16.5" thickBot="1">
      <c r="A72" s="82" t="s">
        <v>31</v>
      </c>
      <c r="B72" s="83"/>
      <c r="C72" s="83"/>
      <c r="D72" s="83"/>
      <c r="E72" s="83"/>
      <c r="F72" s="83"/>
      <c r="G72" s="83"/>
      <c r="H72" s="83"/>
      <c r="I72" s="83"/>
      <c r="J72" s="84"/>
      <c r="K72" s="64">
        <f>K73-K71</f>
        <v>47264.97</v>
      </c>
      <c r="L72" s="62"/>
      <c r="M72" s="63"/>
      <c r="N72" s="21">
        <f>K72/K73</f>
        <v>0.20968599518926387</v>
      </c>
    </row>
    <row r="73" spans="1:13" ht="16.5" thickBot="1">
      <c r="A73" s="82" t="s">
        <v>32</v>
      </c>
      <c r="B73" s="83"/>
      <c r="C73" s="83"/>
      <c r="D73" s="83"/>
      <c r="E73" s="83"/>
      <c r="F73" s="83"/>
      <c r="G73" s="83"/>
      <c r="H73" s="83"/>
      <c r="I73" s="83"/>
      <c r="J73" s="84"/>
      <c r="K73" s="65">
        <v>225408.33</v>
      </c>
      <c r="L73" s="62"/>
      <c r="M73" s="63"/>
    </row>
    <row r="74" spans="1:13" ht="16.5" thickBot="1">
      <c r="A74" s="85" t="s">
        <v>67</v>
      </c>
      <c r="B74" s="86"/>
      <c r="C74" s="86"/>
      <c r="D74" s="86"/>
      <c r="E74" s="86"/>
      <c r="F74" s="86"/>
      <c r="G74" s="86"/>
      <c r="H74" s="86"/>
      <c r="I74" s="86"/>
      <c r="J74" s="86"/>
      <c r="K74" s="66">
        <f>K26+K47+K73</f>
        <v>855225</v>
      </c>
      <c r="L74" s="67"/>
      <c r="M74" s="68"/>
    </row>
    <row r="75" spans="1:11" ht="16.5" thickBot="1">
      <c r="A75" s="99" t="s">
        <v>68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1"/>
    </row>
    <row r="76" spans="1:11" ht="14.25" thickBot="1">
      <c r="A76" s="102" t="s">
        <v>26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4"/>
    </row>
    <row r="77" spans="1:11" ht="15">
      <c r="A77" s="11" t="s">
        <v>69</v>
      </c>
      <c r="B77" s="12">
        <v>0.5</v>
      </c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5">
      <c r="A78" s="15" t="s">
        <v>70</v>
      </c>
      <c r="B78" s="13">
        <v>3.75</v>
      </c>
      <c r="C78" s="13">
        <v>4</v>
      </c>
      <c r="D78" s="13"/>
      <c r="E78" s="13"/>
      <c r="F78" s="13"/>
      <c r="G78" s="13"/>
      <c r="H78" s="13"/>
      <c r="I78" s="13"/>
      <c r="J78" s="13"/>
      <c r="K78" s="16"/>
    </row>
    <row r="79" spans="1:11" ht="15">
      <c r="A79" s="15" t="s">
        <v>71</v>
      </c>
      <c r="B79" s="13">
        <v>0.75</v>
      </c>
      <c r="C79" s="13">
        <v>1</v>
      </c>
      <c r="D79" s="13"/>
      <c r="E79" s="13"/>
      <c r="F79" s="13"/>
      <c r="G79" s="13"/>
      <c r="H79" s="13"/>
      <c r="I79" s="13"/>
      <c r="J79" s="13"/>
      <c r="K79" s="16"/>
    </row>
    <row r="80" spans="1:11" ht="16.5" thickBot="1">
      <c r="A80" s="17" t="s">
        <v>29</v>
      </c>
      <c r="B80" s="18">
        <f aca="true" t="shared" si="10" ref="B80:K80">B77+B78+B79</f>
        <v>5</v>
      </c>
      <c r="C80" s="18">
        <f t="shared" si="10"/>
        <v>5</v>
      </c>
      <c r="D80" s="18">
        <f t="shared" si="10"/>
        <v>0</v>
      </c>
      <c r="E80" s="18">
        <f t="shared" si="10"/>
        <v>0</v>
      </c>
      <c r="F80" s="18">
        <f t="shared" si="10"/>
        <v>0</v>
      </c>
      <c r="G80" s="18">
        <f t="shared" si="10"/>
        <v>0</v>
      </c>
      <c r="H80" s="18">
        <f t="shared" si="10"/>
        <v>0</v>
      </c>
      <c r="I80" s="18">
        <f t="shared" si="10"/>
        <v>0</v>
      </c>
      <c r="J80" s="18">
        <f t="shared" si="10"/>
        <v>0</v>
      </c>
      <c r="K80" s="18">
        <f t="shared" si="10"/>
        <v>0</v>
      </c>
    </row>
    <row r="81" spans="1:11" ht="16.5" thickBot="1">
      <c r="A81" s="82" t="s">
        <v>30</v>
      </c>
      <c r="B81" s="83"/>
      <c r="C81" s="83"/>
      <c r="D81" s="83"/>
      <c r="E81" s="83"/>
      <c r="F81" s="83"/>
      <c r="G81" s="83"/>
      <c r="H81" s="83"/>
      <c r="I81" s="83"/>
      <c r="J81" s="84"/>
      <c r="K81" s="19">
        <v>113852.3</v>
      </c>
    </row>
    <row r="82" spans="1:14" ht="16.5" thickBot="1">
      <c r="A82" s="82" t="s">
        <v>31</v>
      </c>
      <c r="B82" s="83"/>
      <c r="C82" s="83"/>
      <c r="D82" s="83"/>
      <c r="E82" s="83"/>
      <c r="F82" s="83"/>
      <c r="G82" s="83"/>
      <c r="H82" s="83"/>
      <c r="I82" s="83"/>
      <c r="J82" s="84"/>
      <c r="K82" s="20">
        <f>K83-K81</f>
        <v>29843.050000000003</v>
      </c>
      <c r="N82" s="21">
        <f>K82/K83</f>
        <v>0.20768278166273302</v>
      </c>
    </row>
    <row r="83" spans="1:11" ht="16.5" thickBot="1">
      <c r="A83" s="82" t="s">
        <v>32</v>
      </c>
      <c r="B83" s="83"/>
      <c r="C83" s="83"/>
      <c r="D83" s="83"/>
      <c r="E83" s="83"/>
      <c r="F83" s="83"/>
      <c r="G83" s="83"/>
      <c r="H83" s="83"/>
      <c r="I83" s="83"/>
      <c r="J83" s="84"/>
      <c r="K83" s="22">
        <v>143695.35</v>
      </c>
    </row>
    <row r="84" spans="1:11" ht="13.5">
      <c r="A84" s="96" t="s">
        <v>33</v>
      </c>
      <c r="B84" s="97"/>
      <c r="C84" s="97"/>
      <c r="D84" s="97"/>
      <c r="E84" s="97"/>
      <c r="F84" s="97"/>
      <c r="G84" s="97"/>
      <c r="H84" s="97"/>
      <c r="I84" s="97"/>
      <c r="J84" s="97"/>
      <c r="K84" s="98"/>
    </row>
    <row r="85" spans="1:11" ht="12.75">
      <c r="A85" s="93" t="s">
        <v>43</v>
      </c>
      <c r="B85" s="94"/>
      <c r="C85" s="94"/>
      <c r="D85" s="94"/>
      <c r="E85" s="94"/>
      <c r="F85" s="94"/>
      <c r="G85" s="94"/>
      <c r="H85" s="94"/>
      <c r="I85" s="94"/>
      <c r="J85" s="94"/>
      <c r="K85" s="95"/>
    </row>
    <row r="86" spans="1:11" ht="30">
      <c r="A86" s="15" t="s">
        <v>72</v>
      </c>
      <c r="B86" s="28">
        <v>3</v>
      </c>
      <c r="C86" s="28">
        <v>3</v>
      </c>
      <c r="D86" s="28"/>
      <c r="E86" s="28"/>
      <c r="F86" s="28"/>
      <c r="G86" s="28"/>
      <c r="H86" s="28"/>
      <c r="I86" s="28"/>
      <c r="J86" s="28"/>
      <c r="K86" s="29"/>
    </row>
    <row r="87" spans="1:11" ht="16.5" thickBot="1">
      <c r="A87" s="17" t="s">
        <v>29</v>
      </c>
      <c r="B87" s="18">
        <f>B86</f>
        <v>3</v>
      </c>
      <c r="C87" s="18">
        <f aca="true" t="shared" si="11" ref="C87:K87">C86</f>
        <v>3</v>
      </c>
      <c r="D87" s="18">
        <f t="shared" si="11"/>
        <v>0</v>
      </c>
      <c r="E87" s="18">
        <f t="shared" si="11"/>
        <v>0</v>
      </c>
      <c r="F87" s="18">
        <f t="shared" si="11"/>
        <v>0</v>
      </c>
      <c r="G87" s="18">
        <f t="shared" si="11"/>
        <v>0</v>
      </c>
      <c r="H87" s="18">
        <f t="shared" si="11"/>
        <v>0</v>
      </c>
      <c r="I87" s="18">
        <f t="shared" si="11"/>
        <v>0</v>
      </c>
      <c r="J87" s="18">
        <f t="shared" si="11"/>
        <v>0</v>
      </c>
      <c r="K87" s="18">
        <f t="shared" si="11"/>
        <v>0</v>
      </c>
    </row>
    <row r="88" spans="1:11" ht="16.5" customHeight="1" thickBot="1">
      <c r="A88" s="82" t="s">
        <v>47</v>
      </c>
      <c r="B88" s="83"/>
      <c r="C88" s="83"/>
      <c r="D88" s="83"/>
      <c r="E88" s="83"/>
      <c r="F88" s="83"/>
      <c r="G88" s="83"/>
      <c r="H88" s="83"/>
      <c r="I88" s="83"/>
      <c r="J88" s="84"/>
      <c r="K88" s="19">
        <v>19892.7</v>
      </c>
    </row>
    <row r="89" spans="1:14" ht="16.5" thickBot="1">
      <c r="A89" s="82" t="s">
        <v>31</v>
      </c>
      <c r="B89" s="83"/>
      <c r="C89" s="83"/>
      <c r="D89" s="83"/>
      <c r="E89" s="83"/>
      <c r="F89" s="83"/>
      <c r="G89" s="83"/>
      <c r="H89" s="83"/>
      <c r="I89" s="83"/>
      <c r="J89" s="84"/>
      <c r="K89" s="20">
        <f>K90-K88</f>
        <v>5970.880000000001</v>
      </c>
      <c r="N89" s="21">
        <f>K89/K90</f>
        <v>0.2308605382549516</v>
      </c>
    </row>
    <row r="90" spans="1:11" ht="16.5" customHeight="1" thickBot="1">
      <c r="A90" s="82" t="s">
        <v>32</v>
      </c>
      <c r="B90" s="83"/>
      <c r="C90" s="83"/>
      <c r="D90" s="83"/>
      <c r="E90" s="83"/>
      <c r="F90" s="83"/>
      <c r="G90" s="83"/>
      <c r="H90" s="83"/>
      <c r="I90" s="83"/>
      <c r="J90" s="84"/>
      <c r="K90" s="22">
        <v>25863.58</v>
      </c>
    </row>
    <row r="91" spans="1:11" ht="15.75">
      <c r="A91" s="90" t="s">
        <v>73</v>
      </c>
      <c r="B91" s="91"/>
      <c r="C91" s="91"/>
      <c r="D91" s="91"/>
      <c r="E91" s="91"/>
      <c r="F91" s="91"/>
      <c r="G91" s="91"/>
      <c r="H91" s="91"/>
      <c r="I91" s="91"/>
      <c r="J91" s="91"/>
      <c r="K91" s="92"/>
    </row>
    <row r="92" spans="1:11" ht="13.5" thickBot="1">
      <c r="A92" s="93" t="s">
        <v>50</v>
      </c>
      <c r="B92" s="94"/>
      <c r="C92" s="94"/>
      <c r="D92" s="94"/>
      <c r="E92" s="94"/>
      <c r="F92" s="94"/>
      <c r="G92" s="94"/>
      <c r="H92" s="94"/>
      <c r="I92" s="94"/>
      <c r="J92" s="94"/>
      <c r="K92" s="95"/>
    </row>
    <row r="93" spans="1:11" ht="15.75">
      <c r="A93" s="41" t="s">
        <v>51</v>
      </c>
      <c r="B93" s="12">
        <v>1</v>
      </c>
      <c r="C93" s="12">
        <v>1</v>
      </c>
      <c r="D93" s="12"/>
      <c r="E93" s="42"/>
      <c r="F93" s="12"/>
      <c r="G93" s="12"/>
      <c r="H93" s="12"/>
      <c r="I93" s="12"/>
      <c r="J93" s="42"/>
      <c r="K93" s="14"/>
    </row>
    <row r="94" spans="1:13" ht="16.5" thickBot="1">
      <c r="A94" s="17" t="s">
        <v>29</v>
      </c>
      <c r="B94" s="18">
        <f>B93</f>
        <v>1</v>
      </c>
      <c r="C94" s="18">
        <f aca="true" t="shared" si="12" ref="C94:M94">C93</f>
        <v>1</v>
      </c>
      <c r="D94" s="18">
        <f t="shared" si="12"/>
        <v>0</v>
      </c>
      <c r="E94" s="18">
        <f t="shared" si="12"/>
        <v>0</v>
      </c>
      <c r="F94" s="18">
        <f t="shared" si="12"/>
        <v>0</v>
      </c>
      <c r="G94" s="18">
        <f t="shared" si="12"/>
        <v>0</v>
      </c>
      <c r="H94" s="18">
        <f t="shared" si="12"/>
        <v>0</v>
      </c>
      <c r="I94" s="18">
        <f t="shared" si="12"/>
        <v>0</v>
      </c>
      <c r="J94" s="18">
        <f t="shared" si="12"/>
        <v>0</v>
      </c>
      <c r="K94" s="18">
        <f t="shared" si="12"/>
        <v>0</v>
      </c>
      <c r="L94" s="18">
        <f t="shared" si="12"/>
        <v>0</v>
      </c>
      <c r="M94" s="18">
        <f t="shared" si="12"/>
        <v>0</v>
      </c>
    </row>
    <row r="95" spans="1:11" ht="13.5" thickBot="1">
      <c r="A95" s="93" t="s">
        <v>54</v>
      </c>
      <c r="B95" s="94"/>
      <c r="C95" s="94"/>
      <c r="D95" s="94"/>
      <c r="E95" s="94"/>
      <c r="F95" s="94"/>
      <c r="G95" s="94"/>
      <c r="H95" s="94"/>
      <c r="I95" s="94"/>
      <c r="J95" s="94"/>
      <c r="K95" s="95"/>
    </row>
    <row r="96" spans="1:11" ht="15.75">
      <c r="A96" s="11" t="s">
        <v>74</v>
      </c>
      <c r="B96" s="12">
        <v>1</v>
      </c>
      <c r="C96" s="12">
        <v>1</v>
      </c>
      <c r="D96" s="12"/>
      <c r="E96" s="42"/>
      <c r="F96" s="12"/>
      <c r="G96" s="12"/>
      <c r="H96" s="12"/>
      <c r="I96" s="12"/>
      <c r="J96" s="42"/>
      <c r="K96" s="14"/>
    </row>
    <row r="97" spans="1:11" ht="30">
      <c r="A97" s="15" t="s">
        <v>75</v>
      </c>
      <c r="B97" s="13">
        <v>0.75</v>
      </c>
      <c r="C97" s="13">
        <v>1</v>
      </c>
      <c r="D97" s="13"/>
      <c r="E97" s="28"/>
      <c r="F97" s="13"/>
      <c r="G97" s="13"/>
      <c r="H97" s="13"/>
      <c r="I97" s="13"/>
      <c r="J97" s="28"/>
      <c r="K97" s="16"/>
    </row>
    <row r="98" spans="1:11" ht="15.75">
      <c r="A98" s="15" t="s">
        <v>76</v>
      </c>
      <c r="B98" s="13">
        <v>0.5</v>
      </c>
      <c r="C98" s="13"/>
      <c r="D98" s="13"/>
      <c r="E98" s="28"/>
      <c r="F98" s="50"/>
      <c r="G98" s="13"/>
      <c r="H98" s="13"/>
      <c r="I98" s="13"/>
      <c r="J98" s="28"/>
      <c r="K98" s="16"/>
    </row>
    <row r="99" spans="1:11" ht="15.75">
      <c r="A99" s="15" t="s">
        <v>77</v>
      </c>
      <c r="B99" s="13">
        <v>1</v>
      </c>
      <c r="C99" s="13">
        <v>1</v>
      </c>
      <c r="D99" s="13"/>
      <c r="E99" s="28"/>
      <c r="F99" s="13"/>
      <c r="G99" s="13"/>
      <c r="H99" s="13"/>
      <c r="I99" s="13"/>
      <c r="J99" s="28"/>
      <c r="K99" s="16"/>
    </row>
    <row r="100" spans="1:11" ht="30">
      <c r="A100" s="15" t="s">
        <v>78</v>
      </c>
      <c r="B100" s="13">
        <v>0.5</v>
      </c>
      <c r="C100" s="13"/>
      <c r="D100" s="13"/>
      <c r="E100" s="28"/>
      <c r="F100" s="13"/>
      <c r="G100" s="13"/>
      <c r="H100" s="13"/>
      <c r="I100" s="13"/>
      <c r="J100" s="28"/>
      <c r="K100" s="16"/>
    </row>
    <row r="101" spans="1:11" ht="16.5" thickBot="1">
      <c r="A101" s="30" t="s">
        <v>59</v>
      </c>
      <c r="B101" s="25">
        <v>0.5</v>
      </c>
      <c r="C101" s="25">
        <v>1</v>
      </c>
      <c r="D101" s="25"/>
      <c r="E101" s="23"/>
      <c r="F101" s="25"/>
      <c r="G101" s="25"/>
      <c r="H101" s="25"/>
      <c r="I101" s="25"/>
      <c r="J101" s="23"/>
      <c r="K101" s="46"/>
    </row>
    <row r="102" spans="1:11" ht="16.5" thickBot="1">
      <c r="A102" s="17" t="s">
        <v>29</v>
      </c>
      <c r="B102" s="18">
        <f aca="true" t="shared" si="13" ref="B102:I102">B96+B97+B98+B99+B100+B101</f>
        <v>4.25</v>
      </c>
      <c r="C102" s="18">
        <f t="shared" si="13"/>
        <v>4</v>
      </c>
      <c r="D102" s="18">
        <f t="shared" si="13"/>
        <v>0</v>
      </c>
      <c r="E102" s="18">
        <f t="shared" si="13"/>
        <v>0</v>
      </c>
      <c r="F102" s="18">
        <f t="shared" si="13"/>
        <v>0</v>
      </c>
      <c r="G102" s="18">
        <f t="shared" si="13"/>
        <v>0</v>
      </c>
      <c r="H102" s="18">
        <f t="shared" si="13"/>
        <v>0</v>
      </c>
      <c r="I102" s="18">
        <f t="shared" si="13"/>
        <v>0</v>
      </c>
      <c r="J102" s="18"/>
      <c r="K102" s="18"/>
    </row>
    <row r="103" spans="1:11" ht="16.5" customHeight="1" thickBot="1">
      <c r="A103" s="79" t="s">
        <v>63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1"/>
    </row>
    <row r="104" spans="1:15" ht="15.75">
      <c r="A104" s="11" t="s">
        <v>64</v>
      </c>
      <c r="B104" s="57">
        <v>1</v>
      </c>
      <c r="C104" s="57">
        <v>1</v>
      </c>
      <c r="D104" s="57"/>
      <c r="E104" s="42"/>
      <c r="F104" s="57"/>
      <c r="G104" s="57"/>
      <c r="H104" s="12"/>
      <c r="I104" s="57"/>
      <c r="J104" s="42"/>
      <c r="K104" s="58"/>
      <c r="O104" s="48"/>
    </row>
    <row r="105" spans="1:11" ht="16.5" customHeight="1">
      <c r="A105" s="15" t="s">
        <v>79</v>
      </c>
      <c r="B105" s="50">
        <v>1</v>
      </c>
      <c r="C105" s="50">
        <v>1</v>
      </c>
      <c r="D105" s="50"/>
      <c r="E105" s="28"/>
      <c r="F105" s="50"/>
      <c r="G105" s="50"/>
      <c r="H105" s="13"/>
      <c r="I105" s="50"/>
      <c r="J105" s="28"/>
      <c r="K105" s="59"/>
    </row>
    <row r="106" spans="1:15" ht="16.5" thickBot="1">
      <c r="A106" s="17" t="s">
        <v>29</v>
      </c>
      <c r="B106" s="60">
        <f>B104+B105</f>
        <v>2</v>
      </c>
      <c r="C106" s="60">
        <f aca="true" t="shared" si="14" ref="C106:K106">C104+C105</f>
        <v>2</v>
      </c>
      <c r="D106" s="60">
        <f t="shared" si="14"/>
        <v>0</v>
      </c>
      <c r="E106" s="60">
        <f t="shared" si="14"/>
        <v>0</v>
      </c>
      <c r="F106" s="60">
        <f t="shared" si="14"/>
        <v>0</v>
      </c>
      <c r="G106" s="60">
        <f t="shared" si="14"/>
        <v>0</v>
      </c>
      <c r="H106" s="60">
        <f t="shared" si="14"/>
        <v>0</v>
      </c>
      <c r="I106" s="60">
        <f t="shared" si="14"/>
        <v>0</v>
      </c>
      <c r="J106" s="60">
        <f t="shared" si="14"/>
        <v>0</v>
      </c>
      <c r="K106" s="60">
        <f t="shared" si="14"/>
        <v>0</v>
      </c>
      <c r="O106" s="48"/>
    </row>
    <row r="107" spans="1:11" ht="16.5" thickBot="1">
      <c r="A107" s="82" t="s">
        <v>66</v>
      </c>
      <c r="B107" s="83"/>
      <c r="C107" s="83"/>
      <c r="D107" s="83"/>
      <c r="E107" s="83"/>
      <c r="F107" s="83"/>
      <c r="G107" s="83"/>
      <c r="H107" s="83"/>
      <c r="I107" s="83"/>
      <c r="J107" s="84"/>
      <c r="K107" s="61">
        <v>50170.98</v>
      </c>
    </row>
    <row r="108" spans="1:14" ht="16.5" thickBot="1">
      <c r="A108" s="82" t="s">
        <v>31</v>
      </c>
      <c r="B108" s="83"/>
      <c r="C108" s="83"/>
      <c r="D108" s="83"/>
      <c r="E108" s="83"/>
      <c r="F108" s="83"/>
      <c r="G108" s="83"/>
      <c r="H108" s="83"/>
      <c r="I108" s="83"/>
      <c r="J108" s="84"/>
      <c r="K108" s="64">
        <f>K109-K107</f>
        <v>21700.269999999997</v>
      </c>
      <c r="N108" s="21">
        <f>K108/K109</f>
        <v>0.30193255300276534</v>
      </c>
    </row>
    <row r="109" spans="1:11" ht="16.5" thickBot="1">
      <c r="A109" s="82" t="s">
        <v>32</v>
      </c>
      <c r="B109" s="83"/>
      <c r="C109" s="83"/>
      <c r="D109" s="83"/>
      <c r="E109" s="83"/>
      <c r="F109" s="83"/>
      <c r="G109" s="83"/>
      <c r="H109" s="83"/>
      <c r="I109" s="83"/>
      <c r="J109" s="84"/>
      <c r="K109" s="65">
        <v>71871.25</v>
      </c>
    </row>
    <row r="110" spans="1:11" ht="16.5" thickBot="1">
      <c r="A110" s="85" t="s">
        <v>80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66">
        <f>K83+K90+K109</f>
        <v>241430.18</v>
      </c>
    </row>
    <row r="111" spans="1:11" ht="16.5" thickBot="1">
      <c r="A111" s="99" t="s">
        <v>81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1"/>
    </row>
    <row r="112" spans="1:11" ht="13.5">
      <c r="A112" s="102" t="s">
        <v>26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4"/>
    </row>
    <row r="113" spans="1:11" ht="15">
      <c r="A113" s="15" t="s">
        <v>70</v>
      </c>
      <c r="B113" s="13">
        <v>2.5</v>
      </c>
      <c r="C113" s="13">
        <v>3</v>
      </c>
      <c r="D113" s="13"/>
      <c r="E113" s="13"/>
      <c r="F113" s="13"/>
      <c r="G113" s="13"/>
      <c r="H113" s="13"/>
      <c r="I113" s="13"/>
      <c r="J113" s="13"/>
      <c r="K113" s="16"/>
    </row>
    <row r="114" spans="1:11" ht="15">
      <c r="A114" s="15" t="s">
        <v>71</v>
      </c>
      <c r="B114" s="13">
        <v>0.5</v>
      </c>
      <c r="C114" s="13">
        <v>1</v>
      </c>
      <c r="D114" s="13"/>
      <c r="E114" s="13"/>
      <c r="F114" s="13"/>
      <c r="G114" s="13"/>
      <c r="H114" s="13"/>
      <c r="I114" s="13"/>
      <c r="J114" s="13"/>
      <c r="K114" s="16"/>
    </row>
    <row r="115" spans="1:11" ht="16.5" thickBot="1">
      <c r="A115" s="17" t="s">
        <v>29</v>
      </c>
      <c r="B115" s="18">
        <f>B113+B114</f>
        <v>3</v>
      </c>
      <c r="C115" s="18">
        <f aca="true" t="shared" si="15" ref="C115:K115">C113+C114</f>
        <v>4</v>
      </c>
      <c r="D115" s="18">
        <f t="shared" si="15"/>
        <v>0</v>
      </c>
      <c r="E115" s="18">
        <f t="shared" si="15"/>
        <v>0</v>
      </c>
      <c r="F115" s="18">
        <f t="shared" si="15"/>
        <v>0</v>
      </c>
      <c r="G115" s="18">
        <f t="shared" si="15"/>
        <v>0</v>
      </c>
      <c r="H115" s="18">
        <f t="shared" si="15"/>
        <v>0</v>
      </c>
      <c r="I115" s="18">
        <f t="shared" si="15"/>
        <v>0</v>
      </c>
      <c r="J115" s="18">
        <f t="shared" si="15"/>
        <v>0</v>
      </c>
      <c r="K115" s="18">
        <f t="shared" si="15"/>
        <v>0</v>
      </c>
    </row>
    <row r="116" spans="1:11" ht="16.5" thickBot="1">
      <c r="A116" s="82" t="s">
        <v>30</v>
      </c>
      <c r="B116" s="83"/>
      <c r="C116" s="83"/>
      <c r="D116" s="83"/>
      <c r="E116" s="83"/>
      <c r="F116" s="83"/>
      <c r="G116" s="83"/>
      <c r="H116" s="83"/>
      <c r="I116" s="83"/>
      <c r="J116" s="84"/>
      <c r="K116" s="19">
        <v>68641.78</v>
      </c>
    </row>
    <row r="117" spans="1:14" ht="16.5" thickBot="1">
      <c r="A117" s="82" t="s">
        <v>31</v>
      </c>
      <c r="B117" s="83"/>
      <c r="C117" s="83"/>
      <c r="D117" s="83"/>
      <c r="E117" s="83"/>
      <c r="F117" s="83"/>
      <c r="G117" s="83"/>
      <c r="H117" s="83"/>
      <c r="I117" s="83"/>
      <c r="J117" s="84"/>
      <c r="K117" s="20">
        <v>17112.87</v>
      </c>
      <c r="N117" s="21">
        <f>K117/K118</f>
        <v>0.1995561756709403</v>
      </c>
    </row>
    <row r="118" spans="1:11" ht="16.5" thickBot="1">
      <c r="A118" s="82" t="s">
        <v>32</v>
      </c>
      <c r="B118" s="83"/>
      <c r="C118" s="83"/>
      <c r="D118" s="83"/>
      <c r="E118" s="83"/>
      <c r="F118" s="83"/>
      <c r="G118" s="83"/>
      <c r="H118" s="83"/>
      <c r="I118" s="83"/>
      <c r="J118" s="84"/>
      <c r="K118" s="22">
        <v>85754.65</v>
      </c>
    </row>
    <row r="119" spans="1:11" ht="13.5">
      <c r="A119" s="96" t="s">
        <v>33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8"/>
    </row>
    <row r="120" spans="1:11" ht="13.5" thickBot="1">
      <c r="A120" s="93" t="s">
        <v>34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5"/>
    </row>
    <row r="121" spans="1:11" ht="15">
      <c r="A121" s="11" t="s">
        <v>82</v>
      </c>
      <c r="B121" s="12">
        <v>1</v>
      </c>
      <c r="C121" s="12">
        <v>1</v>
      </c>
      <c r="D121" s="12"/>
      <c r="E121" s="12"/>
      <c r="F121" s="12"/>
      <c r="G121" s="12"/>
      <c r="H121" s="12"/>
      <c r="I121" s="12"/>
      <c r="J121" s="12"/>
      <c r="K121" s="14"/>
    </row>
    <row r="122" spans="1:11" ht="16.5" thickBot="1">
      <c r="A122" s="17" t="s">
        <v>29</v>
      </c>
      <c r="B122" s="18">
        <f>B121</f>
        <v>1</v>
      </c>
      <c r="C122" s="18">
        <f aca="true" t="shared" si="16" ref="C122:K122">C121</f>
        <v>1</v>
      </c>
      <c r="D122" s="18">
        <f t="shared" si="16"/>
        <v>0</v>
      </c>
      <c r="E122" s="18">
        <f t="shared" si="16"/>
        <v>0</v>
      </c>
      <c r="F122" s="18">
        <f t="shared" si="16"/>
        <v>0</v>
      </c>
      <c r="G122" s="18">
        <f t="shared" si="16"/>
        <v>0</v>
      </c>
      <c r="H122" s="18">
        <f t="shared" si="16"/>
        <v>0</v>
      </c>
      <c r="I122" s="18">
        <f t="shared" si="16"/>
        <v>0</v>
      </c>
      <c r="J122" s="18">
        <f t="shared" si="16"/>
        <v>0</v>
      </c>
      <c r="K122" s="18">
        <f t="shared" si="16"/>
        <v>0</v>
      </c>
    </row>
    <row r="123" spans="1:11" ht="12.75">
      <c r="A123" s="93" t="s">
        <v>43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5"/>
    </row>
    <row r="124" spans="1:11" ht="30">
      <c r="A124" s="15" t="s">
        <v>72</v>
      </c>
      <c r="B124" s="28">
        <v>2.1</v>
      </c>
      <c r="C124" s="28">
        <v>2</v>
      </c>
      <c r="D124" s="28"/>
      <c r="E124" s="28"/>
      <c r="F124" s="28"/>
      <c r="G124" s="28"/>
      <c r="H124" s="28"/>
      <c r="I124" s="28"/>
      <c r="J124" s="28"/>
      <c r="K124" s="29"/>
    </row>
    <row r="125" spans="1:11" ht="16.5" thickBot="1">
      <c r="A125" s="17" t="s">
        <v>29</v>
      </c>
      <c r="B125" s="18">
        <f>B124</f>
        <v>2.1</v>
      </c>
      <c r="C125" s="18">
        <f aca="true" t="shared" si="17" ref="C125:K125">C124</f>
        <v>2</v>
      </c>
      <c r="D125" s="18">
        <f t="shared" si="17"/>
        <v>0</v>
      </c>
      <c r="E125" s="18">
        <f t="shared" si="17"/>
        <v>0</v>
      </c>
      <c r="F125" s="18">
        <f t="shared" si="17"/>
        <v>0</v>
      </c>
      <c r="G125" s="18">
        <f t="shared" si="17"/>
        <v>0</v>
      </c>
      <c r="H125" s="18">
        <f t="shared" si="17"/>
        <v>0</v>
      </c>
      <c r="I125" s="18">
        <f t="shared" si="17"/>
        <v>0</v>
      </c>
      <c r="J125" s="18">
        <f t="shared" si="17"/>
        <v>0</v>
      </c>
      <c r="K125" s="18">
        <f t="shared" si="17"/>
        <v>0</v>
      </c>
    </row>
    <row r="126" spans="1:11" ht="16.5" customHeight="1" thickBot="1">
      <c r="A126" s="82" t="s">
        <v>47</v>
      </c>
      <c r="B126" s="83"/>
      <c r="C126" s="83"/>
      <c r="D126" s="83"/>
      <c r="E126" s="83"/>
      <c r="F126" s="83"/>
      <c r="G126" s="83"/>
      <c r="H126" s="83"/>
      <c r="I126" s="83"/>
      <c r="J126" s="84"/>
      <c r="K126" s="19">
        <v>25234.34</v>
      </c>
    </row>
    <row r="127" spans="1:14" ht="16.5" customHeight="1" thickBot="1">
      <c r="A127" s="82" t="s">
        <v>31</v>
      </c>
      <c r="B127" s="83"/>
      <c r="C127" s="83"/>
      <c r="D127" s="83"/>
      <c r="E127" s="83"/>
      <c r="F127" s="83"/>
      <c r="G127" s="83"/>
      <c r="H127" s="83"/>
      <c r="I127" s="83"/>
      <c r="J127" s="84"/>
      <c r="K127" s="20">
        <v>7568.74</v>
      </c>
      <c r="N127" s="21">
        <f>K127/K128</f>
        <v>0.23073260193859843</v>
      </c>
    </row>
    <row r="128" spans="1:11" ht="16.5" customHeight="1" thickBot="1">
      <c r="A128" s="82" t="s">
        <v>32</v>
      </c>
      <c r="B128" s="83"/>
      <c r="C128" s="83"/>
      <c r="D128" s="83"/>
      <c r="E128" s="83"/>
      <c r="F128" s="83"/>
      <c r="G128" s="83"/>
      <c r="H128" s="83"/>
      <c r="I128" s="83"/>
      <c r="J128" s="84"/>
      <c r="K128" s="22">
        <v>32803.08</v>
      </c>
    </row>
    <row r="129" spans="1:11" ht="15.75">
      <c r="A129" s="90" t="s">
        <v>83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2"/>
    </row>
    <row r="130" spans="1:11" ht="13.5" thickBot="1">
      <c r="A130" s="93" t="s">
        <v>50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5"/>
    </row>
    <row r="131" spans="1:11" ht="15.75">
      <c r="A131" s="41" t="s">
        <v>51</v>
      </c>
      <c r="B131" s="12">
        <v>0.5</v>
      </c>
      <c r="C131" s="12">
        <v>1</v>
      </c>
      <c r="D131" s="12"/>
      <c r="E131" s="42"/>
      <c r="F131" s="12"/>
      <c r="G131" s="12"/>
      <c r="H131" s="12"/>
      <c r="I131" s="12"/>
      <c r="J131" s="42"/>
      <c r="K131" s="14"/>
    </row>
    <row r="132" spans="1:11" ht="15.75">
      <c r="A132" s="69" t="s">
        <v>52</v>
      </c>
      <c r="B132" s="13">
        <v>0.5</v>
      </c>
      <c r="C132" s="13">
        <v>1</v>
      </c>
      <c r="D132" s="13"/>
      <c r="E132" s="28"/>
      <c r="F132" s="13"/>
      <c r="G132" s="13"/>
      <c r="H132" s="13"/>
      <c r="I132" s="13"/>
      <c r="J132" s="28"/>
      <c r="K132" s="16"/>
    </row>
    <row r="133" spans="1:13" ht="16.5" thickBot="1">
      <c r="A133" s="17" t="s">
        <v>29</v>
      </c>
      <c r="B133" s="18">
        <f>B131+B132</f>
        <v>1</v>
      </c>
      <c r="C133" s="18">
        <f aca="true" t="shared" si="18" ref="C133:M133">C131+C132</f>
        <v>2</v>
      </c>
      <c r="D133" s="18">
        <f t="shared" si="18"/>
        <v>0</v>
      </c>
      <c r="E133" s="18">
        <f t="shared" si="18"/>
        <v>0</v>
      </c>
      <c r="F133" s="18">
        <f t="shared" si="18"/>
        <v>0</v>
      </c>
      <c r="G133" s="18">
        <f t="shared" si="18"/>
        <v>0</v>
      </c>
      <c r="H133" s="18">
        <f t="shared" si="18"/>
        <v>0</v>
      </c>
      <c r="I133" s="18">
        <f t="shared" si="18"/>
        <v>0</v>
      </c>
      <c r="J133" s="18">
        <f t="shared" si="18"/>
        <v>0</v>
      </c>
      <c r="K133" s="18">
        <f t="shared" si="18"/>
        <v>0</v>
      </c>
      <c r="L133" s="18">
        <f t="shared" si="18"/>
        <v>0</v>
      </c>
      <c r="M133" s="18">
        <f t="shared" si="18"/>
        <v>0</v>
      </c>
    </row>
    <row r="134" spans="1:11" ht="13.5" thickBot="1">
      <c r="A134" s="93" t="s">
        <v>54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5"/>
    </row>
    <row r="135" spans="1:11" ht="15.75">
      <c r="A135" s="11" t="s">
        <v>74</v>
      </c>
      <c r="B135" s="12">
        <v>0.5</v>
      </c>
      <c r="C135" s="12">
        <v>1</v>
      </c>
      <c r="D135" s="12"/>
      <c r="E135" s="42"/>
      <c r="F135" s="12"/>
      <c r="G135" s="12"/>
      <c r="H135" s="12"/>
      <c r="I135" s="12"/>
      <c r="J135" s="42"/>
      <c r="K135" s="14"/>
    </row>
    <row r="136" spans="1:11" ht="30">
      <c r="A136" s="15" t="s">
        <v>75</v>
      </c>
      <c r="B136" s="13">
        <v>0.75</v>
      </c>
      <c r="C136" s="13"/>
      <c r="D136" s="13"/>
      <c r="E136" s="28"/>
      <c r="F136" s="13"/>
      <c r="G136" s="13"/>
      <c r="H136" s="13"/>
      <c r="I136" s="13"/>
      <c r="J136" s="28"/>
      <c r="K136" s="16"/>
    </row>
    <row r="137" spans="1:11" ht="30">
      <c r="A137" s="15" t="s">
        <v>84</v>
      </c>
      <c r="B137" s="13">
        <v>3</v>
      </c>
      <c r="C137" s="13">
        <v>1</v>
      </c>
      <c r="D137" s="13"/>
      <c r="E137" s="28"/>
      <c r="F137" s="13"/>
      <c r="G137" s="13"/>
      <c r="H137" s="13"/>
      <c r="I137" s="13"/>
      <c r="J137" s="28"/>
      <c r="K137" s="16"/>
    </row>
    <row r="138" spans="1:11" ht="16.5" thickBot="1">
      <c r="A138" s="30" t="s">
        <v>85</v>
      </c>
      <c r="B138" s="25">
        <v>3</v>
      </c>
      <c r="C138" s="25">
        <v>3</v>
      </c>
      <c r="D138" s="25"/>
      <c r="E138" s="23"/>
      <c r="F138" s="25"/>
      <c r="G138" s="25"/>
      <c r="H138" s="25"/>
      <c r="I138" s="25"/>
      <c r="J138" s="23"/>
      <c r="K138" s="46"/>
    </row>
    <row r="139" spans="1:13" ht="16.5" thickBot="1">
      <c r="A139" s="17" t="s">
        <v>29</v>
      </c>
      <c r="B139" s="18">
        <f>B135+B136+B137+B138</f>
        <v>7.25</v>
      </c>
      <c r="C139" s="18">
        <f aca="true" t="shared" si="19" ref="C139:M139">C135+C136+C137+C138</f>
        <v>5</v>
      </c>
      <c r="D139" s="18">
        <f t="shared" si="19"/>
        <v>0</v>
      </c>
      <c r="E139" s="18">
        <f t="shared" si="19"/>
        <v>0</v>
      </c>
      <c r="F139" s="18">
        <f t="shared" si="19"/>
        <v>0</v>
      </c>
      <c r="G139" s="18">
        <f t="shared" si="19"/>
        <v>0</v>
      </c>
      <c r="H139" s="18">
        <f t="shared" si="19"/>
        <v>0</v>
      </c>
      <c r="I139" s="18">
        <f t="shared" si="19"/>
        <v>0</v>
      </c>
      <c r="J139" s="18">
        <f t="shared" si="19"/>
        <v>0</v>
      </c>
      <c r="K139" s="18">
        <f t="shared" si="19"/>
        <v>0</v>
      </c>
      <c r="L139" s="18">
        <f t="shared" si="19"/>
        <v>0</v>
      </c>
      <c r="M139" s="18">
        <f t="shared" si="19"/>
        <v>0</v>
      </c>
    </row>
    <row r="140" spans="1:11" ht="13.5" customHeight="1" thickBot="1">
      <c r="A140" s="79" t="s">
        <v>63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1"/>
    </row>
    <row r="141" spans="1:11" ht="15.75">
      <c r="A141" s="11" t="s">
        <v>64</v>
      </c>
      <c r="B141" s="57">
        <v>1</v>
      </c>
      <c r="C141" s="57">
        <v>1</v>
      </c>
      <c r="D141" s="57"/>
      <c r="E141" s="42"/>
      <c r="F141" s="57"/>
      <c r="G141" s="57"/>
      <c r="H141" s="12"/>
      <c r="I141" s="57"/>
      <c r="J141" s="42"/>
      <c r="K141" s="58"/>
    </row>
    <row r="142" spans="1:11" ht="15.75">
      <c r="A142" s="15" t="s">
        <v>79</v>
      </c>
      <c r="B142" s="50">
        <v>0.5</v>
      </c>
      <c r="C142" s="50"/>
      <c r="D142" s="50"/>
      <c r="E142" s="28"/>
      <c r="F142" s="50"/>
      <c r="G142" s="50"/>
      <c r="H142" s="13"/>
      <c r="I142" s="50"/>
      <c r="J142" s="28"/>
      <c r="K142" s="59"/>
    </row>
    <row r="143" spans="1:14" ht="16.5" thickBot="1">
      <c r="A143" s="17" t="s">
        <v>29</v>
      </c>
      <c r="B143" s="60">
        <f>B141+B142</f>
        <v>1.5</v>
      </c>
      <c r="C143" s="60">
        <f aca="true" t="shared" si="20" ref="C143:M143">C141+C142</f>
        <v>1</v>
      </c>
      <c r="D143" s="60">
        <f t="shared" si="20"/>
        <v>0</v>
      </c>
      <c r="E143" s="60">
        <f t="shared" si="20"/>
        <v>0</v>
      </c>
      <c r="F143" s="60">
        <f t="shared" si="20"/>
        <v>0</v>
      </c>
      <c r="G143" s="60">
        <f t="shared" si="20"/>
        <v>0</v>
      </c>
      <c r="H143" s="60">
        <f t="shared" si="20"/>
        <v>0</v>
      </c>
      <c r="I143" s="60">
        <f t="shared" si="20"/>
        <v>0</v>
      </c>
      <c r="J143" s="60">
        <f t="shared" si="20"/>
        <v>0</v>
      </c>
      <c r="K143" s="60">
        <f t="shared" si="20"/>
        <v>0</v>
      </c>
      <c r="L143" s="60">
        <f t="shared" si="20"/>
        <v>0</v>
      </c>
      <c r="M143" s="70">
        <f t="shared" si="20"/>
        <v>0</v>
      </c>
      <c r="N143" s="71"/>
    </row>
    <row r="144" spans="1:15" ht="16.5" customHeight="1" thickBot="1">
      <c r="A144" s="82" t="s">
        <v>66</v>
      </c>
      <c r="B144" s="83"/>
      <c r="C144" s="83"/>
      <c r="D144" s="83"/>
      <c r="E144" s="83"/>
      <c r="F144" s="83"/>
      <c r="G144" s="83"/>
      <c r="H144" s="83"/>
      <c r="I144" s="83"/>
      <c r="J144" s="84"/>
      <c r="K144" s="61">
        <v>68959.49</v>
      </c>
      <c r="O144" s="48"/>
    </row>
    <row r="145" spans="1:14" ht="16.5" customHeight="1" thickBot="1">
      <c r="A145" s="82" t="s">
        <v>31</v>
      </c>
      <c r="B145" s="83"/>
      <c r="C145" s="83"/>
      <c r="D145" s="83"/>
      <c r="E145" s="83"/>
      <c r="F145" s="83"/>
      <c r="G145" s="83"/>
      <c r="H145" s="83"/>
      <c r="I145" s="83"/>
      <c r="J145" s="84"/>
      <c r="K145" s="64">
        <f>K146-K144</f>
        <v>29819.259999999995</v>
      </c>
      <c r="N145" s="21">
        <f>K145/K146</f>
        <v>0.3018793009630107</v>
      </c>
    </row>
    <row r="146" spans="1:11" ht="16.5" customHeight="1" thickBot="1">
      <c r="A146" s="82" t="s">
        <v>32</v>
      </c>
      <c r="B146" s="83"/>
      <c r="C146" s="83"/>
      <c r="D146" s="83"/>
      <c r="E146" s="83"/>
      <c r="F146" s="83"/>
      <c r="G146" s="83"/>
      <c r="H146" s="83"/>
      <c r="I146" s="83"/>
      <c r="J146" s="84"/>
      <c r="K146" s="65">
        <v>98778.75</v>
      </c>
    </row>
    <row r="147" spans="1:11" ht="16.5" customHeight="1" thickBot="1">
      <c r="A147" s="85" t="s">
        <v>86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66">
        <f>K118+K128+K146</f>
        <v>217336.47999999998</v>
      </c>
    </row>
    <row r="148" spans="1:11" ht="16.5" customHeight="1" thickBot="1">
      <c r="A148" s="87" t="s">
        <v>87</v>
      </c>
      <c r="B148" s="88"/>
      <c r="C148" s="88"/>
      <c r="D148" s="88"/>
      <c r="E148" s="88"/>
      <c r="F148" s="88"/>
      <c r="G148" s="88"/>
      <c r="H148" s="88"/>
      <c r="I148" s="88"/>
      <c r="J148" s="89"/>
      <c r="K148" s="72">
        <f>K74+K110+K147</f>
        <v>1313991.66</v>
      </c>
    </row>
    <row r="150" spans="1:13" ht="15.75">
      <c r="A150" s="78" t="s">
        <v>88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M150" s="73"/>
    </row>
    <row r="151" spans="11:15" ht="12.75">
      <c r="K151" s="73"/>
      <c r="M151" s="73"/>
      <c r="O151" s="73"/>
    </row>
    <row r="152" spans="1:5" ht="12.75">
      <c r="A152" t="s">
        <v>89</v>
      </c>
      <c r="E152" s="74" t="s">
        <v>90</v>
      </c>
    </row>
    <row r="153" spans="4:13" ht="12.75">
      <c r="D153" s="73"/>
      <c r="E153" s="75"/>
      <c r="H153" s="48"/>
      <c r="M153" s="73"/>
    </row>
    <row r="154" spans="1:13" ht="12.75">
      <c r="A154" t="s">
        <v>91</v>
      </c>
      <c r="D154" s="73"/>
      <c r="E154" t="s">
        <v>92</v>
      </c>
      <c r="J154" s="73"/>
      <c r="K154" s="73"/>
      <c r="M154" s="73">
        <f>(2422022+4855404)/12</f>
        <v>606452.1666666666</v>
      </c>
    </row>
    <row r="155" spans="4:12" ht="12.75">
      <c r="D155" s="73"/>
      <c r="E155" s="74"/>
      <c r="H155" s="73"/>
      <c r="I155" s="73"/>
      <c r="L155" s="76"/>
    </row>
    <row r="156" spans="1:9" ht="12.75">
      <c r="A156" t="s">
        <v>93</v>
      </c>
      <c r="D156" s="73"/>
      <c r="E156" s="74" t="s">
        <v>94</v>
      </c>
      <c r="H156" s="73"/>
      <c r="I156" s="73"/>
    </row>
    <row r="157" spans="12:15" ht="12.75">
      <c r="L157" s="73"/>
      <c r="M157" s="73"/>
      <c r="N157" s="73">
        <f>B23+B32+B38+B41+B44+B51+B56+B66+B70+B80+B87+B94+B102+B106+B115+B122+B125+B133+B139+B143</f>
        <v>79</v>
      </c>
      <c r="O157" s="48">
        <f>C23+C32+C38+C41+C44+C51+C56+C66+C70+C80+C87+C94+C102+C106+C115+C122+C125+C133+C139+C143</f>
        <v>72</v>
      </c>
    </row>
    <row r="158" spans="1:4" ht="12.75">
      <c r="A158" s="1"/>
      <c r="B158" s="1"/>
      <c r="C158" s="1"/>
      <c r="D158" s="77"/>
    </row>
    <row r="159" ht="12.75">
      <c r="L159" s="73"/>
    </row>
    <row r="161" ht="12.75">
      <c r="M161" s="73"/>
    </row>
    <row r="162" ht="12.75">
      <c r="K162" s="48"/>
    </row>
    <row r="166" ht="12.75">
      <c r="K166" s="48"/>
    </row>
  </sheetData>
  <sheetProtection selectLockedCells="1" selectUnlockedCells="1"/>
  <mergeCells count="81">
    <mergeCell ref="H2:K2"/>
    <mergeCell ref="H3:K3"/>
    <mergeCell ref="H4:K4"/>
    <mergeCell ref="H6:K6"/>
    <mergeCell ref="H8:K8"/>
    <mergeCell ref="A12:K12"/>
    <mergeCell ref="A14:K14"/>
    <mergeCell ref="D15:F15"/>
    <mergeCell ref="A16:A17"/>
    <mergeCell ref="B16:B17"/>
    <mergeCell ref="C16:C17"/>
    <mergeCell ref="D16:D17"/>
    <mergeCell ref="E16:E17"/>
    <mergeCell ref="F16:G16"/>
    <mergeCell ref="H16:H17"/>
    <mergeCell ref="I16:I17"/>
    <mergeCell ref="J16:J17"/>
    <mergeCell ref="K16:K17"/>
    <mergeCell ref="L16:L17"/>
    <mergeCell ref="L18:L41"/>
    <mergeCell ref="A19:K19"/>
    <mergeCell ref="A20:K20"/>
    <mergeCell ref="A24:J24"/>
    <mergeCell ref="A25:J25"/>
    <mergeCell ref="A26:J26"/>
    <mergeCell ref="A27:K27"/>
    <mergeCell ref="A28:K28"/>
    <mergeCell ref="A33:K33"/>
    <mergeCell ref="A39:K39"/>
    <mergeCell ref="A42:K42"/>
    <mergeCell ref="A45:J45"/>
    <mergeCell ref="A46:J46"/>
    <mergeCell ref="A47:J47"/>
    <mergeCell ref="A48:K48"/>
    <mergeCell ref="A49:K49"/>
    <mergeCell ref="A52:K52"/>
    <mergeCell ref="A57:K57"/>
    <mergeCell ref="A67:K67"/>
    <mergeCell ref="A71:J71"/>
    <mergeCell ref="A72:J72"/>
    <mergeCell ref="A73:J73"/>
    <mergeCell ref="A74:J74"/>
    <mergeCell ref="A75:K75"/>
    <mergeCell ref="A76:K76"/>
    <mergeCell ref="A81:J81"/>
    <mergeCell ref="A82:J82"/>
    <mergeCell ref="A83:J83"/>
    <mergeCell ref="A84:K84"/>
    <mergeCell ref="A85:K85"/>
    <mergeCell ref="A88:J88"/>
    <mergeCell ref="A89:J89"/>
    <mergeCell ref="A90:J90"/>
    <mergeCell ref="A91:K91"/>
    <mergeCell ref="A92:K92"/>
    <mergeCell ref="A95:K95"/>
    <mergeCell ref="A103:K103"/>
    <mergeCell ref="A107:J107"/>
    <mergeCell ref="A108:J108"/>
    <mergeCell ref="A109:J109"/>
    <mergeCell ref="A110:J110"/>
    <mergeCell ref="A111:K111"/>
    <mergeCell ref="A112:K112"/>
    <mergeCell ref="A116:J116"/>
    <mergeCell ref="A117:J117"/>
    <mergeCell ref="A118:J118"/>
    <mergeCell ref="A119:K119"/>
    <mergeCell ref="A120:K120"/>
    <mergeCell ref="A123:K123"/>
    <mergeCell ref="A126:J126"/>
    <mergeCell ref="A127:J127"/>
    <mergeCell ref="A128:J128"/>
    <mergeCell ref="A129:K129"/>
    <mergeCell ref="A130:K130"/>
    <mergeCell ref="A134:K134"/>
    <mergeCell ref="A150:K150"/>
    <mergeCell ref="A140:K140"/>
    <mergeCell ref="A144:J144"/>
    <mergeCell ref="A145:J145"/>
    <mergeCell ref="A146:J146"/>
    <mergeCell ref="A147:J147"/>
    <mergeCell ref="A148:J148"/>
  </mergeCells>
  <printOptions horizontalCentered="1"/>
  <pageMargins left="0.5905511811023623" right="0.1968503937007874" top="0.35433070866141736" bottom="0.1968503937007874" header="0.31496062992125984" footer="0.1968503937007874"/>
  <pageSetup horizontalDpi="300" verticalDpi="300" orientation="portrait" paperSize="9" scale="51" r:id="rId1"/>
  <rowBreaks count="1" manualBreakCount="1">
    <brk id="7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User</cp:lastModifiedBy>
  <dcterms:created xsi:type="dcterms:W3CDTF">2017-04-17T07:36:08Z</dcterms:created>
  <dcterms:modified xsi:type="dcterms:W3CDTF">2017-04-17T07:49:04Z</dcterms:modified>
  <cp:category/>
  <cp:version/>
  <cp:contentType/>
  <cp:contentStatus/>
</cp:coreProperties>
</file>